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kirsti_martin_wales_nhs_uk/Documents/"/>
    </mc:Choice>
  </mc:AlternateContent>
  <xr:revisionPtr revIDLastSave="0" documentId="8_{38613432-A2C5-46F9-8031-9EA40CD0B7E7}" xr6:coauthVersionLast="47" xr6:coauthVersionMax="47" xr10:uidLastSave="{00000000-0000-0000-0000-000000000000}"/>
  <bookViews>
    <workbookView xWindow="375" yWindow="45" windowWidth="21600" windowHeight="11295" firstSheet="8" activeTab="8" xr2:uid="{C6D8E2EB-D17E-4CA0-9FE3-B1F59E9CCDCF}"/>
  </bookViews>
  <sheets>
    <sheet name="Cyffredinrwydd_ysmygu" sheetId="1" r:id="rId1"/>
    <sheet name="Derbyniadau_i’r_ysbyty" sheetId="2" r:id="rId2"/>
    <sheet name="Apwyntiadau_Cleifion_Allanol" sheetId="3" r:id="rId3"/>
    <sheet name="Ymweliadau_Meddygon_Teulu" sheetId="4" r:id="rId4"/>
    <sheet name="Presgripsiynau" sheetId="5" r:id="rId5"/>
    <sheet name="Gofal_Cymdeithasol" sheetId="6" r:id="rId6"/>
    <sheet name="Cynhyrchiant_Coll" sheetId="7" r:id="rId7"/>
    <sheet name="Amgylcheddol" sheetId="8" r:id="rId8"/>
    <sheet name="QALY_Coll" sheetId="10" r:id="rId9"/>
  </sheets>
  <externalReferences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9" i="10" l="1" a="1"/>
  <c r="I9" i="10" s="1"/>
  <c r="H9" i="10" a="1"/>
  <c r="H9" i="10" s="1"/>
  <c r="J9" i="10" s="1"/>
  <c r="F9" i="10" a="1"/>
  <c r="F9" i="10" s="1"/>
  <c r="E9" i="10" a="1"/>
  <c r="E9" i="10" s="1"/>
  <c r="G9" i="10" s="1"/>
  <c r="C9" i="10" a="1"/>
  <c r="C9" i="10" s="1"/>
  <c r="B9" i="10" a="1"/>
  <c r="B9" i="10" s="1"/>
  <c r="D9" i="10" s="1"/>
  <c r="I8" i="10" a="1"/>
  <c r="I8" i="10" s="1"/>
  <c r="H8" i="10" a="1"/>
  <c r="H8" i="10" s="1"/>
  <c r="J8" i="10" s="1"/>
  <c r="F8" i="10" a="1"/>
  <c r="F8" i="10" s="1"/>
  <c r="E8" i="10" a="1"/>
  <c r="E8" i="10" s="1"/>
  <c r="C8" i="10" a="1"/>
  <c r="C8" i="10" s="1"/>
  <c r="B8" i="10" a="1"/>
  <c r="B8" i="10" s="1"/>
  <c r="I7" i="10" a="1"/>
  <c r="I7" i="10" s="1"/>
  <c r="H7" i="10" a="1"/>
  <c r="H7" i="10" s="1"/>
  <c r="F7" i="10" a="1"/>
  <c r="F7" i="10" s="1"/>
  <c r="E7" i="10" a="1"/>
  <c r="E7" i="10" s="1"/>
  <c r="G7" i="10" s="1"/>
  <c r="C7" i="10" a="1"/>
  <c r="C7" i="10" s="1"/>
  <c r="B7" i="10" a="1"/>
  <c r="B7" i="10" s="1"/>
  <c r="I6" i="10" a="1"/>
  <c r="I6" i="10" s="1"/>
  <c r="H6" i="10" a="1"/>
  <c r="H6" i="10" s="1"/>
  <c r="F6" i="10" a="1"/>
  <c r="F6" i="10" s="1"/>
  <c r="E6" i="10" a="1"/>
  <c r="E6" i="10" s="1"/>
  <c r="G6" i="10" s="1"/>
  <c r="C6" i="10" a="1"/>
  <c r="C6" i="10" s="1"/>
  <c r="B6" i="10" a="1"/>
  <c r="B6" i="10" s="1"/>
  <c r="I5" i="10" a="1"/>
  <c r="I5" i="10" s="1"/>
  <c r="H5" i="10" a="1"/>
  <c r="H5" i="10" s="1"/>
  <c r="F5" i="10" a="1"/>
  <c r="F5" i="10" s="1"/>
  <c r="E5" i="10" a="1"/>
  <c r="E5" i="10" s="1"/>
  <c r="C5" i="10" a="1"/>
  <c r="C5" i="10" s="1"/>
  <c r="B5" i="10" a="1"/>
  <c r="B5" i="10" s="1"/>
  <c r="I4" i="10" a="1"/>
  <c r="I4" i="10" s="1"/>
  <c r="H4" i="10" a="1"/>
  <c r="H4" i="10" s="1"/>
  <c r="J4" i="10" s="1"/>
  <c r="F4" i="10" a="1"/>
  <c r="F4" i="10" s="1"/>
  <c r="E4" i="10" a="1"/>
  <c r="E4" i="10" s="1"/>
  <c r="C4" i="10" a="1"/>
  <c r="C4" i="10" s="1"/>
  <c r="B4" i="10" a="1"/>
  <c r="B4" i="10" s="1"/>
  <c r="I3" i="10" a="1"/>
  <c r="I3" i="10" s="1"/>
  <c r="H3" i="10" a="1"/>
  <c r="H3" i="10" s="1"/>
  <c r="F3" i="10" a="1"/>
  <c r="F3" i="10" s="1"/>
  <c r="E3" i="10" a="1"/>
  <c r="E3" i="10" s="1"/>
  <c r="C3" i="10" a="1"/>
  <c r="C3" i="10" s="1"/>
  <c r="B3" i="10" a="1"/>
  <c r="B3" i="10" s="1"/>
  <c r="D11" i="2"/>
  <c r="C11" i="2"/>
  <c r="B11" i="2"/>
  <c r="D7" i="10" l="1"/>
  <c r="G5" i="10"/>
  <c r="D6" i="10"/>
  <c r="J7" i="10"/>
  <c r="D5" i="10"/>
  <c r="G4" i="10"/>
  <c r="C10" i="10"/>
  <c r="J6" i="10"/>
  <c r="G8" i="10"/>
  <c r="J5" i="10"/>
  <c r="D4" i="10"/>
  <c r="D8" i="10"/>
  <c r="E10" i="10"/>
  <c r="G3" i="10"/>
  <c r="G10" i="10" s="1"/>
  <c r="D3" i="10"/>
  <c r="B10" i="10"/>
  <c r="F10" i="10"/>
  <c r="H10" i="10"/>
  <c r="J3" i="10"/>
  <c r="I10" i="10"/>
  <c r="D10" i="10" l="1"/>
  <c r="J10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<sst xmlns="http://schemas.openxmlformats.org/spreadsheetml/2006/main" count="197" uniqueCount="90">
  <si>
    <t>Cyffredinrwydd Ysmygu yn ôl Bwrdd Iechyd a Rhyw 2022/23</t>
  </si>
  <si>
    <t>Byrddau Iechyd</t>
  </si>
  <si>
    <t>Menywod</t>
  </si>
  <si>
    <t>Dynion</t>
  </si>
  <si>
    <t>Cyfanswm</t>
  </si>
  <si>
    <t>Bwrdd Iechyd Prifysgol Aneurin Bevan</t>
  </si>
  <si>
    <t>0.11385542600000001</t>
  </si>
  <si>
    <t>0.13318132200000002</t>
  </si>
  <si>
    <t>0.12351837400000001</t>
  </si>
  <si>
    <t>Bwrdd Iechyd Prifysgol Betsi Cadwaladr</t>
  </si>
  <si>
    <t>0.13751533666666668</t>
  </si>
  <si>
    <t>0.12654361333333333</t>
  </si>
  <si>
    <t>0.13202947500000001</t>
  </si>
  <si>
    <t>Bwrdd Iechyd Prifysgol Caerdydd a'r Fro</t>
  </si>
  <si>
    <t>0.16161815000000002</t>
  </si>
  <si>
    <t>0.16766109000000001</t>
  </si>
  <si>
    <t>0.16463961999999999</t>
  </si>
  <si>
    <t>Bwrdd Iechyd Prifysgol Cwm Taf Morgannwg</t>
  </si>
  <si>
    <t>0.12947354</t>
  </si>
  <si>
    <t>0.14306346666666667</t>
  </si>
  <si>
    <t>0.13626850333333335</t>
  </si>
  <si>
    <t>Bwrdd Iechyd Prifysgol Hywel Dda</t>
  </si>
  <si>
    <t>0.12284742</t>
  </si>
  <si>
    <t>0.13303566</t>
  </si>
  <si>
    <t>0.12794153999999999</t>
  </si>
  <si>
    <t>Bwrdd Iechyd Addysgu Powys</t>
  </si>
  <si>
    <t>0.12123117999999999</t>
  </si>
  <si>
    <t>0.12760382000000001</t>
  </si>
  <si>
    <t>0.12441749999999999</t>
  </si>
  <si>
    <t>Bwrdd Iechyd Prifysgol Bae Abertawe</t>
  </si>
  <si>
    <t>0.13010992999999998</t>
  </si>
  <si>
    <t>0.15632383</t>
  </si>
  <si>
    <t>0.14321687999999999</t>
  </si>
  <si>
    <t>Cyfartaledd</t>
  </si>
  <si>
    <t>0.13095014038095237</t>
  </si>
  <si>
    <t>0.14105897171428575</t>
  </si>
  <si>
    <t>0.13600455604761905</t>
  </si>
  <si>
    <t>Costau derbyniadau i’r ysbyty sy'n gysylltiedig ag ysmygu 2022/23</t>
  </si>
  <si>
    <t>Costau apwyntiadau cleifion allanol sy'n gysylltiedig ag ysmygu 2022/23</t>
  </si>
  <si>
    <t>Cyfanswm Terfynol</t>
  </si>
  <si>
    <t>BIP Aneurin Bevan</t>
  </si>
  <si>
    <t>BIP Betsi Cadwaladr</t>
  </si>
  <si>
    <t>BIP Caerdydd a'r Fro</t>
  </si>
  <si>
    <t>BIP Cwm Taf Morgannwg</t>
  </si>
  <si>
    <t>BIP Hywel Dda</t>
  </si>
  <si>
    <t>BI Addysgu Powys</t>
  </si>
  <si>
    <t>BIP Bae Abertawe</t>
  </si>
  <si>
    <t>Costau ymweliadau â meddygon teulu sy'n gysylltiedig ag ysmygu 2022/23</t>
  </si>
  <si>
    <t>Costau presgripsiynau sy'n gysylltiedig ag ysmygu yn 2022/23</t>
  </si>
  <si>
    <t>Costau gofal cymdeithasol sy'n gysylltiedig ag ysmygu yn 2022/23</t>
  </si>
  <si>
    <t>Costau cynhyrchiant coll sy'n gysylltiedig ag ysmygu yn 2022/23</t>
  </si>
  <si>
    <t>Costau effaith amgylcheddol sy'n gysylltiedig ag ysmygu yn 2022/23</t>
  </si>
  <si>
    <t>cost_20k</t>
  </si>
  <si>
    <t>cost_30k</t>
  </si>
  <si>
    <t>cost_70k</t>
  </si>
  <si>
    <t>Health_Board</t>
  </si>
  <si>
    <t>Local_Authority</t>
  </si>
  <si>
    <t>Bwrdd Iechyd</t>
  </si>
  <si>
    <t>Aneurin Bevan</t>
  </si>
  <si>
    <t>Blaenau Gwent</t>
  </si>
  <si>
    <t>Caerphilly</t>
  </si>
  <si>
    <t>Ffigur 2022/23</t>
  </si>
  <si>
    <t>Betsi Cadwaladr</t>
  </si>
  <si>
    <t>Monmouthshire</t>
  </si>
  <si>
    <t>Caerdydd a'r Fro</t>
  </si>
  <si>
    <t>Newport</t>
  </si>
  <si>
    <t>Cwm Taf Morgannwg</t>
  </si>
  <si>
    <t>Torfaen</t>
  </si>
  <si>
    <t>Hywel Dda</t>
  </si>
  <si>
    <t>Isle of Anglesey</t>
  </si>
  <si>
    <t>Powys</t>
  </si>
  <si>
    <t>Gwynedd</t>
  </si>
  <si>
    <t>Bae Abertawe</t>
  </si>
  <si>
    <t>Conwy</t>
  </si>
  <si>
    <t>CYFANSWM</t>
  </si>
  <si>
    <t>Denbighshire</t>
  </si>
  <si>
    <t>Flintshire</t>
  </si>
  <si>
    <t>Wrexham</t>
  </si>
  <si>
    <t>Cardiff and Vale</t>
  </si>
  <si>
    <t>Cardiff</t>
  </si>
  <si>
    <t>Vale of Glamorgan</t>
  </si>
  <si>
    <t>Bridgend</t>
  </si>
  <si>
    <t>Merthyr Tydfil</t>
  </si>
  <si>
    <t>Rhondda Cynon Taf</t>
  </si>
  <si>
    <t>Carmarthenshire</t>
  </si>
  <si>
    <t>Ceredigion</t>
  </si>
  <si>
    <t>Pembrokeshire</t>
  </si>
  <si>
    <t>Swansea Bay</t>
  </si>
  <si>
    <t>Swansea</t>
  </si>
  <si>
    <t>Neath Port Talbot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</si>
</sst>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8FAADC"/>
        <bgColor indexed="64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" fontId="0" fillId="0" borderId="1" xfId="0" applyNumberFormat="1" applyBorder="1"/>
    <xf numFmtId="0" fontId="2" fillId="5" borderId="1" xfId="0" applyFont="1" applyFill="1" applyBorder="1"/>
    <xf numFmtId="4" fontId="2" fillId="5" borderId="1" xfId="0" applyNumberFormat="1" applyFont="1" applyFill="1" applyBorder="1"/>
    <xf numFmtId="0" fontId="2" fillId="0" borderId="0" xfId="0" applyFont="1"/>
    <xf numFmtId="0" fontId="3" fillId="3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Cyffredinrwydd_ysmygu!$B$3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Cyffredinrwydd_ysmygu!$A$4:$A$11</c:f>
              <c:strCache>
                <c:ptCount val="8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  <c:pt idx="7">
                  <c:v>Cyfartaledd</c:v>
                </c:pt>
              </c:strCache>
            </c:strRef>
          </c:cat>
          <c:val>
            <c:numRef>
              <c:f>Cyffredinrwydd_ysmygu!$B$4:$B$11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84-4791-8339-25746E3FF67D}"/>
            </c:ext>
          </c:extLst>
        </c:ser>
        <c:ser>
          <c:idx val="1"/>
          <c:order val="1"/>
          <c:tx>
            <c:strRef>
              <c:f>Cyffredinrwydd_ysmygu!$C$3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Cyffredinrwydd_ysmygu!$A$4:$A$11</c:f>
              <c:strCache>
                <c:ptCount val="8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  <c:pt idx="7">
                  <c:v>Cyfartaledd</c:v>
                </c:pt>
              </c:strCache>
            </c:strRef>
          </c:cat>
          <c:val>
            <c:numRef>
              <c:f>Cyffredinrwydd_ysmygu!$C$4:$C$11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84-4791-8339-25746E3FF67D}"/>
            </c:ext>
          </c:extLst>
        </c:ser>
        <c:ser>
          <c:idx val="2"/>
          <c:order val="2"/>
          <c:tx>
            <c:strRef>
              <c:f>Cyffredinrwydd_ysmygu!$D$3</c:f>
              <c:strCache>
                <c:ptCount val="1"/>
                <c:pt idx="0">
                  <c:v>Cyfanswm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Cyffredinrwydd_ysmygu!$A$4:$A$11</c:f>
              <c:strCache>
                <c:ptCount val="8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  <c:pt idx="7">
                  <c:v>Cyfartaledd</c:v>
                </c:pt>
              </c:strCache>
            </c:strRef>
          </c:cat>
          <c:val>
            <c:numRef>
              <c:f>Cyffredinrwydd_ysmygu!$D$4:$D$11</c:f>
              <c:numCache>
                <c:formatCode>0.00%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84-4791-8339-25746E3FF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6128112"/>
        <c:axId val="2116121392"/>
      </c:barChart>
      <c:catAx>
        <c:axId val="211612811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21392"/>
        <c:crosses val="autoZero"/>
        <c:auto val="1"/>
        <c:lblAlgn val="ctr"/>
        <c:lblOffset val="100"/>
        <c:noMultiLvlLbl val="0"/>
      </c:catAx>
      <c:valAx>
        <c:axId val="211612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Cyffredinrwydd</a:t>
                </a:r>
              </a:p>
            </c:rich>
          </c:tx>
          <c:layout>
            <c:manualLayout>
              <c:xMode val="edge"/>
              <c:yMode val="edge"/>
              <c:x val="2.2835392580954763E-2"/>
              <c:y val="0.18735769564152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2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'Derbyniadau_i’r_ysbyty'!$B$3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'Derbyniadau_i’r_ysbyty'!$A$4:$A$10</c:f>
              <c:strCache>
                <c:ptCount val="7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</c:strCache>
            </c:strRef>
          </c:cat>
          <c:val>
            <c:numRef>
              <c:f>'Derbyniadau_i’r_ysbyty'!$B$4:$B$10</c:f>
              <c:numCache>
                <c:formatCode>"£"#,##0.00</c:formatCode>
                <c:ptCount val="7"/>
                <c:pt idx="0">
                  <c:v>22625066.171516724</c:v>
                </c:pt>
                <c:pt idx="1">
                  <c:v>11497386.960168136</c:v>
                </c:pt>
                <c:pt idx="2">
                  <c:v>16087172.874452887</c:v>
                </c:pt>
                <c:pt idx="3">
                  <c:v>23597277.644501887</c:v>
                </c:pt>
                <c:pt idx="4">
                  <c:v>5084336.4237536369</c:v>
                </c:pt>
                <c:pt idx="5">
                  <c:v>3202787.0495952219</c:v>
                </c:pt>
                <c:pt idx="6">
                  <c:v>5032151.4367886987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72-4D41-B2FC-E1243A2DCECF}"/>
            </c:ext>
          </c:extLst>
        </c:ser>
        <c:ser>
          <c:idx val="1"/>
          <c:order val="1"/>
          <c:tx>
            <c:strRef>
              <c:f>'Derbyniadau_i’r_ysbyty'!$C$3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'Derbyniadau_i’r_ysbyty'!$A$4:$A$10</c:f>
              <c:strCache>
                <c:ptCount val="7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</c:strCache>
            </c:strRef>
          </c:cat>
          <c:val>
            <c:numRef>
              <c:f>'Derbyniadau_i’r_ysbyty'!$C$4:$C$10</c:f>
              <c:numCache>
                <c:formatCode>"£"#,##0.00</c:formatCode>
                <c:ptCount val="7"/>
                <c:pt idx="0">
                  <c:v>40935680.915297747</c:v>
                </c:pt>
                <c:pt idx="1">
                  <c:v>14368983.481072426</c:v>
                </c:pt>
                <c:pt idx="2">
                  <c:v>20461905.403505988</c:v>
                </c:pt>
                <c:pt idx="3">
                  <c:v>30356274.16250369</c:v>
                </c:pt>
                <c:pt idx="4">
                  <c:v>7249604.2028040532</c:v>
                </c:pt>
                <c:pt idx="5">
                  <c:v>3494417.1394238602</c:v>
                </c:pt>
                <c:pt idx="6">
                  <c:v>6221122.0752407517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72-4D41-B2FC-E1243A2DCECF}"/>
            </c:ext>
          </c:extLst>
        </c:ser>
        <c:ser>
          <c:idx val="2"/>
          <c:order val="2"/>
          <c:tx>
            <c:strRef>
              <c:f>'Derbyniadau_i’r_ysbyty'!$D$3</c:f>
              <c:strCache>
                <c:ptCount val="1"/>
                <c:pt idx="0">
                  <c:v>Cyfanswm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'Derbyniadau_i’r_ysbyty'!$A$4:$A$10</c:f>
              <c:strCache>
                <c:ptCount val="7"/>
                <c:pt idx="0">
                  <c:v>Bwrdd Iechyd Prifysgol Aneurin Bevan</c:v>
                </c:pt>
                <c:pt idx="1">
                  <c:v>Bwrdd Iechyd Prifysgol Betsi Cadwaladr</c:v>
                </c:pt>
                <c:pt idx="2">
                  <c:v>Bwrdd Iechyd Prifysgol Caerdydd a'r Fro</c:v>
                </c:pt>
                <c:pt idx="3">
                  <c:v>Bwrdd Iechyd Prifysgol Cwm Taf Morgannwg</c:v>
                </c:pt>
                <c:pt idx="4">
                  <c:v>Bwrdd Iechyd Prifysgol Hywel Dda</c:v>
                </c:pt>
                <c:pt idx="5">
                  <c:v>Bwrdd Iechyd Addysgu Powys</c:v>
                </c:pt>
                <c:pt idx="6">
                  <c:v>Bwrdd Iechyd Prifysgol Bae Abertawe</c:v>
                </c:pt>
              </c:strCache>
            </c:strRef>
          </c:cat>
          <c:val>
            <c:numRef>
              <c:f>'Derbyniadau_i’r_ysbyty'!$D$4:$D$10</c:f>
              <c:numCache>
                <c:formatCode>"£"#,##0.00</c:formatCode>
                <c:ptCount val="7"/>
                <c:pt idx="0">
                  <c:v>63560747.086814471</c:v>
                </c:pt>
                <c:pt idx="1">
                  <c:v>25866370.441240564</c:v>
                </c:pt>
                <c:pt idx="2">
                  <c:v>36549078.277958877</c:v>
                </c:pt>
                <c:pt idx="3">
                  <c:v>53953551.807005577</c:v>
                </c:pt>
                <c:pt idx="4">
                  <c:v>12333940.626557689</c:v>
                </c:pt>
                <c:pt idx="5">
                  <c:v>6697204.1890190821</c:v>
                </c:pt>
                <c:pt idx="6">
                  <c:v>11253273.51202945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72-4D41-B2FC-E1243A2DC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16177072"/>
        <c:axId val="2116193392"/>
      </c:barChart>
      <c:catAx>
        <c:axId val="211617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93392"/>
        <c:crosses val="autoZero"/>
        <c:auto val="1"/>
        <c:lblAlgn val="ctr"/>
        <c:lblOffset val="100"/>
        <c:noMultiLvlLbl val="0"/>
      </c:catAx>
      <c:valAx>
        <c:axId val="211619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617707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Apwyntiadau_Cleifion_Allanol!$B$3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Apwyntiadau_Cleifion_Allanol!$A$4:$A$10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Apwyntiadau_Cleifion_Allanol!$B$4:$B$10</c:f>
              <c:numCache>
                <c:formatCode>"£"#,##0.00</c:formatCode>
                <c:ptCount val="7"/>
                <c:pt idx="0">
                  <c:v>7455572.4591360074</c:v>
                </c:pt>
                <c:pt idx="1">
                  <c:v>8859805.7052085176</c:v>
                </c:pt>
                <c:pt idx="2">
                  <c:v>6041494.477122155</c:v>
                </c:pt>
                <c:pt idx="3">
                  <c:v>6283007.0027827751</c:v>
                </c:pt>
                <c:pt idx="4">
                  <c:v>5220154.6448627431</c:v>
                </c:pt>
                <c:pt idx="5">
                  <c:v>1629268.7595983744</c:v>
                </c:pt>
                <c:pt idx="6">
                  <c:v>5193254.0491207875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9-4B27-BDC1-3DCD7AF9E621}"/>
            </c:ext>
          </c:extLst>
        </c:ser>
        <c:ser>
          <c:idx val="1"/>
          <c:order val="1"/>
          <c:tx>
            <c:strRef>
              <c:f>Apwyntiadau_Cleifion_Allanol!$C$3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Apwyntiadau_Cleifion_Allanol!$A$4:$A$10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Apwyntiadau_Cleifion_Allanol!$C$4:$C$10</c:f>
              <c:numCache>
                <c:formatCode>"£"#,##0.00</c:formatCode>
                <c:ptCount val="7"/>
                <c:pt idx="0">
                  <c:v>7216397.871380684</c:v>
                </c:pt>
                <c:pt idx="1">
                  <c:v>7795817.0767879495</c:v>
                </c:pt>
                <c:pt idx="2">
                  <c:v>5321768.450631653</c:v>
                </c:pt>
                <c:pt idx="3">
                  <c:v>5812819.3952233605</c:v>
                </c:pt>
                <c:pt idx="4">
                  <c:v>4945568.5351488767</c:v>
                </c:pt>
                <c:pt idx="5">
                  <c:v>1530313.6537149402</c:v>
                </c:pt>
                <c:pt idx="6">
                  <c:v>4979388.4162191702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9-4B27-BDC1-3DCD7AF9E621}"/>
            </c:ext>
          </c:extLst>
        </c:ser>
        <c:ser>
          <c:idx val="2"/>
          <c:order val="2"/>
          <c:tx>
            <c:strRef>
              <c:f>Apwyntiadau_Cleifion_Allanol!$D$3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Apwyntiadau_Cleifion_Allanol!$A$4:$A$10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Apwyntiadau_Cleifion_Allanol!$D$4:$D$10</c:f>
              <c:numCache>
                <c:formatCode>"£"#,##0.00</c:formatCode>
                <c:ptCount val="7"/>
                <c:pt idx="0">
                  <c:v>14671970.330516692</c:v>
                </c:pt>
                <c:pt idx="1">
                  <c:v>16655622.781996466</c:v>
                </c:pt>
                <c:pt idx="2">
                  <c:v>11363262.927753808</c:v>
                </c:pt>
                <c:pt idx="3">
                  <c:v>12095826.398006136</c:v>
                </c:pt>
                <c:pt idx="4">
                  <c:v>10165723.180011619</c:v>
                </c:pt>
                <c:pt idx="5">
                  <c:v>3159582.4133133143</c:v>
                </c:pt>
                <c:pt idx="6">
                  <c:v>10172642.465339959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69-4B27-BDC1-3DCD7AF9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5454496"/>
        <c:axId val="2129838992"/>
      </c:barChart>
      <c:catAx>
        <c:axId val="156545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9838992"/>
        <c:crosses val="autoZero"/>
        <c:auto val="1"/>
        <c:lblAlgn val="ctr"/>
        <c:lblOffset val="100"/>
        <c:noMultiLvlLbl val="0"/>
      </c:catAx>
      <c:valAx>
        <c:axId val="212983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5454496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Ymweliadau_Meddygon_Teulu!$B$4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Ymweliadau_Meddygon_Teulu!$A$5:$A$11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Ymweliadau_Meddygon_Teulu!$B$5:$B$11</c:f>
              <c:numCache>
                <c:formatCode>"£"#,##0.00</c:formatCode>
                <c:ptCount val="7"/>
                <c:pt idx="0">
                  <c:v>6376682.8767048316</c:v>
                </c:pt>
                <c:pt idx="1">
                  <c:v>7422632.3837223109</c:v>
                </c:pt>
                <c:pt idx="2">
                  <c:v>5984719.5558533315</c:v>
                </c:pt>
                <c:pt idx="3">
                  <c:v>5760195.1117215604</c:v>
                </c:pt>
                <c:pt idx="4">
                  <c:v>4091250.2503955327</c:v>
                </c:pt>
                <c:pt idx="5">
                  <c:v>1131680.5519981408</c:v>
                </c:pt>
                <c:pt idx="6">
                  <c:v>4525671.3557696454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E-408F-BFE4-8608C699C401}"/>
            </c:ext>
          </c:extLst>
        </c:ser>
        <c:ser>
          <c:idx val="1"/>
          <c:order val="1"/>
          <c:tx>
            <c:strRef>
              <c:f>Ymweliadau_Meddygon_Teulu!$C$4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Ymweliadau_Meddygon_Teulu!$A$5:$A$11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Ymweliadau_Meddygon_Teulu!$C$5:$C$11</c:f>
              <c:numCache>
                <c:formatCode>"£"#,##0.00</c:formatCode>
                <c:ptCount val="7"/>
                <c:pt idx="0">
                  <c:v>7042840.713535795</c:v>
                </c:pt>
                <c:pt idx="1">
                  <c:v>6875828.7015415728</c:v>
                </c:pt>
                <c:pt idx="2">
                  <c:v>5827024.4034173861</c:v>
                </c:pt>
                <c:pt idx="3">
                  <c:v>5962546.2511872035</c:v>
                </c:pt>
                <c:pt idx="4">
                  <c:v>4234088.2140279328</c:v>
                </c:pt>
                <c:pt idx="5">
                  <c:v>1119815.1557183019</c:v>
                </c:pt>
                <c:pt idx="6">
                  <c:v>5154154.4744064473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E-408F-BFE4-8608C699C401}"/>
            </c:ext>
          </c:extLst>
        </c:ser>
        <c:ser>
          <c:idx val="2"/>
          <c:order val="2"/>
          <c:tx>
            <c:strRef>
              <c:f>Ymweliadau_Meddygon_Teulu!$D$4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Ymweliadau_Meddygon_Teulu!$A$5:$A$11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Ymweliadau_Meddygon_Teulu!$D$5:$D$11</c:f>
              <c:numCache>
                <c:formatCode>"£"#,##0.00</c:formatCode>
                <c:ptCount val="7"/>
                <c:pt idx="0">
                  <c:v>13419523.590240628</c:v>
                </c:pt>
                <c:pt idx="1">
                  <c:v>14298461.085263884</c:v>
                </c:pt>
                <c:pt idx="2">
                  <c:v>11811743.959270718</c:v>
                </c:pt>
                <c:pt idx="3">
                  <c:v>11722741.362908764</c:v>
                </c:pt>
                <c:pt idx="4">
                  <c:v>8325338.4644234655</c:v>
                </c:pt>
                <c:pt idx="5">
                  <c:v>2251495.7077164426</c:v>
                </c:pt>
                <c:pt idx="6">
                  <c:v>9679825.8301760927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9E-408F-BFE4-8608C699C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8440512"/>
        <c:axId val="2108442912"/>
      </c:barChart>
      <c:catAx>
        <c:axId val="210844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442912"/>
        <c:crosses val="autoZero"/>
        <c:auto val="1"/>
        <c:lblAlgn val="ctr"/>
        <c:lblOffset val="100"/>
        <c:noMultiLvlLbl val="0"/>
      </c:catAx>
      <c:valAx>
        <c:axId val="210844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44051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Presgripsiynau!$B$4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Presgripsiynau!$A$5:$A$11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Presgripsiynau!$B$5:$B$11</c:f>
              <c:numCache>
                <c:formatCode>"£"#,##0.00</c:formatCode>
                <c:ptCount val="7"/>
                <c:pt idx="0">
                  <c:v>8342572.1541673541</c:v>
                </c:pt>
                <c:pt idx="1">
                  <c:v>10161343.191056579</c:v>
                </c:pt>
                <c:pt idx="2">
                  <c:v>7219588.9592349362</c:v>
                </c:pt>
                <c:pt idx="3">
                  <c:v>6764284.6331609339</c:v>
                </c:pt>
                <c:pt idx="4">
                  <c:v>5891441.7602124587</c:v>
                </c:pt>
                <c:pt idx="5">
                  <c:v>1932583.4163900942</c:v>
                </c:pt>
                <c:pt idx="6">
                  <c:v>5813874.9604421724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3-4554-BC4D-4F693B97B850}"/>
            </c:ext>
          </c:extLst>
        </c:ser>
        <c:ser>
          <c:idx val="1"/>
          <c:order val="1"/>
          <c:tx>
            <c:strRef>
              <c:f>Presgripsiynau!$C$4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Presgripsiynau!$A$5:$A$11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Presgripsiynau!$C$5:$C$11</c:f>
              <c:numCache>
                <c:formatCode>"£"#,##0.00</c:formatCode>
                <c:ptCount val="7"/>
                <c:pt idx="0">
                  <c:v>8991174.4555973019</c:v>
                </c:pt>
                <c:pt idx="1">
                  <c:v>10206960.781933634</c:v>
                </c:pt>
                <c:pt idx="2">
                  <c:v>7216104.5691247769</c:v>
                </c:pt>
                <c:pt idx="3">
                  <c:v>7002583.7246733243</c:v>
                </c:pt>
                <c:pt idx="4">
                  <c:v>6247412.1178467702</c:v>
                </c:pt>
                <c:pt idx="5">
                  <c:v>2042218.1614183595</c:v>
                </c:pt>
                <c:pt idx="6">
                  <c:v>6217723.3315945398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73-4554-BC4D-4F693B97B850}"/>
            </c:ext>
          </c:extLst>
        </c:ser>
        <c:ser>
          <c:idx val="2"/>
          <c:order val="2"/>
          <c:tx>
            <c:strRef>
              <c:f>Presgripsiynau!$D$4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Presgripsiynau!$A$5:$A$11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Presgripsiynau!$D$5:$D$11</c:f>
              <c:numCache>
                <c:formatCode>"£"#,##0.00</c:formatCode>
                <c:ptCount val="7"/>
                <c:pt idx="0">
                  <c:v>17333746.609764658</c:v>
                </c:pt>
                <c:pt idx="1">
                  <c:v>20368303.972990215</c:v>
                </c:pt>
                <c:pt idx="2">
                  <c:v>14435693.528359713</c:v>
                </c:pt>
                <c:pt idx="3">
                  <c:v>13766868.357834257</c:v>
                </c:pt>
                <c:pt idx="4">
                  <c:v>12138853.878059229</c:v>
                </c:pt>
                <c:pt idx="5">
                  <c:v>3974801.5778084537</c:v>
                </c:pt>
                <c:pt idx="6">
                  <c:v>12031598.292036712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73-4554-BC4D-4F693B97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40641152"/>
        <c:axId val="2140642592"/>
      </c:barChart>
      <c:catAx>
        <c:axId val="21406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642592"/>
        <c:crosses val="autoZero"/>
        <c:auto val="1"/>
        <c:lblAlgn val="ctr"/>
        <c:lblOffset val="100"/>
        <c:noMultiLvlLbl val="0"/>
      </c:catAx>
      <c:valAx>
        <c:axId val="214064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64115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Gofal_Cymdeithasol!$B$4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Gofal_Cymdeithasol!$A$5:$A$11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Gofal_Cymdeithasol!$B$5:$B$11</c:f>
              <c:numCache>
                <c:formatCode>"£"#,##0.00</c:formatCode>
                <c:ptCount val="7"/>
                <c:pt idx="0">
                  <c:v>16268021.018247489</c:v>
                </c:pt>
                <c:pt idx="1">
                  <c:v>22784082.079590678</c:v>
                </c:pt>
                <c:pt idx="2">
                  <c:v>13811387.639017254</c:v>
                </c:pt>
                <c:pt idx="3">
                  <c:v>17968101.788165592</c:v>
                </c:pt>
                <c:pt idx="4">
                  <c:v>11563212.705709815</c:v>
                </c:pt>
                <c:pt idx="5">
                  <c:v>2825061.708902535</c:v>
                </c:pt>
                <c:pt idx="6">
                  <c:v>12702590.563733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9E-46D8-82C7-3A1A9A0BDDE2}"/>
            </c:ext>
          </c:extLst>
        </c:ser>
        <c:ser>
          <c:idx val="1"/>
          <c:order val="1"/>
          <c:tx>
            <c:strRef>
              <c:f>Gofal_Cymdeithasol!$C$4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Gofal_Cymdeithasol!$A$5:$A$11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Gofal_Cymdeithasol!$C$5:$C$11</c:f>
              <c:numCache>
                <c:formatCode>"£"#,##0.00</c:formatCode>
                <c:ptCount val="7"/>
                <c:pt idx="0">
                  <c:v>19380075.950114988</c:v>
                </c:pt>
                <c:pt idx="1">
                  <c:v>17400195.388259023</c:v>
                </c:pt>
                <c:pt idx="2">
                  <c:v>11803537.855646513</c:v>
                </c:pt>
                <c:pt idx="3">
                  <c:v>18795950.881301217</c:v>
                </c:pt>
                <c:pt idx="4">
                  <c:v>12502334.398653397</c:v>
                </c:pt>
                <c:pt idx="5">
                  <c:v>2711635.1849376685</c:v>
                </c:pt>
                <c:pt idx="6">
                  <c:v>15688331.216638371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9E-46D8-82C7-3A1A9A0BDDE2}"/>
            </c:ext>
          </c:extLst>
        </c:ser>
        <c:ser>
          <c:idx val="2"/>
          <c:order val="2"/>
          <c:tx>
            <c:strRef>
              <c:f>Gofal_Cymdeithasol!$D$4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Gofal_Cymdeithasol!$A$5:$A$11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Gofal_Cymdeithasol!$D$5:$D$11</c:f>
              <c:numCache>
                <c:formatCode>"£"#,##0.00</c:formatCode>
                <c:ptCount val="7"/>
                <c:pt idx="0">
                  <c:v>35648096.96836248</c:v>
                </c:pt>
                <c:pt idx="1">
                  <c:v>40184277.467849702</c:v>
                </c:pt>
                <c:pt idx="2">
                  <c:v>25614925.494663768</c:v>
                </c:pt>
                <c:pt idx="3">
                  <c:v>36764052.669466808</c:v>
                </c:pt>
                <c:pt idx="4">
                  <c:v>24065547.10436321</c:v>
                </c:pt>
                <c:pt idx="5">
                  <c:v>5536696.8938402031</c:v>
                </c:pt>
                <c:pt idx="6">
                  <c:v>28390921.780371372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9E-46D8-82C7-3A1A9A0B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1356736"/>
        <c:axId val="1951357216"/>
      </c:barChart>
      <c:catAx>
        <c:axId val="195135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1357216"/>
        <c:crosses val="autoZero"/>
        <c:auto val="1"/>
        <c:lblAlgn val="ctr"/>
        <c:lblOffset val="100"/>
        <c:noMultiLvlLbl val="0"/>
      </c:catAx>
      <c:valAx>
        <c:axId val="195135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1356736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Cynhyrchiant_Coll!$B$4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Cynhyrchiant_Coll!$A$5:$A$11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Cynhyrchiant_Coll!$B$5:$B$11</c:f>
              <c:numCache>
                <c:formatCode>"£"#,##0.00</c:formatCode>
                <c:ptCount val="7"/>
                <c:pt idx="0">
                  <c:v>59747811.422399998</c:v>
                </c:pt>
                <c:pt idx="1">
                  <c:v>69548078.287</c:v>
                </c:pt>
                <c:pt idx="2">
                  <c:v>56075220.040399991</c:v>
                </c:pt>
                <c:pt idx="3">
                  <c:v>53971486.1074</c:v>
                </c:pt>
                <c:pt idx="4">
                  <c:v>38333919.557999998</c:v>
                </c:pt>
                <c:pt idx="5">
                  <c:v>10603543.8046</c:v>
                </c:pt>
                <c:pt idx="6">
                  <c:v>42404329.01439999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C30-B0C4-730EBEE247EB}"/>
            </c:ext>
          </c:extLst>
        </c:ser>
        <c:ser>
          <c:idx val="1"/>
          <c:order val="1"/>
          <c:tx>
            <c:strRef>
              <c:f>Cynhyrchiant_Coll!$C$4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Cynhyrchiant_Coll!$A$5:$A$11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Cynhyrchiant_Coll!$C$5:$C$11</c:f>
              <c:numCache>
                <c:formatCode>"£"#,##0.00</c:formatCode>
                <c:ptCount val="7"/>
                <c:pt idx="0">
                  <c:v>65989532.0132</c:v>
                </c:pt>
                <c:pt idx="1">
                  <c:v>64424674.172400005</c:v>
                </c:pt>
                <c:pt idx="2">
                  <c:v>54597658.679399997</c:v>
                </c:pt>
                <c:pt idx="3">
                  <c:v>55867462.1118</c:v>
                </c:pt>
                <c:pt idx="4">
                  <c:v>39672273.037400007</c:v>
                </c:pt>
                <c:pt idx="5">
                  <c:v>10492368.218</c:v>
                </c:pt>
                <c:pt idx="6">
                  <c:v>48293047.581799999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D2-4C30-B0C4-730EBEE247EB}"/>
            </c:ext>
          </c:extLst>
        </c:ser>
        <c:ser>
          <c:idx val="2"/>
          <c:order val="2"/>
          <c:tx>
            <c:strRef>
              <c:f>Cynhyrchiant_Coll!$D$4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Cynhyrchiant_Coll!$A$5:$A$11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Cynhyrchiant_Coll!$D$5:$D$11</c:f>
              <c:numCache>
                <c:formatCode>"£"#,##0.00</c:formatCode>
                <c:ptCount val="7"/>
                <c:pt idx="0">
                  <c:v>125737343.4356</c:v>
                </c:pt>
                <c:pt idx="1">
                  <c:v>133972752.4594</c:v>
                </c:pt>
                <c:pt idx="2">
                  <c:v>110672878.7198</c:v>
                </c:pt>
                <c:pt idx="3">
                  <c:v>109838948.2192</c:v>
                </c:pt>
                <c:pt idx="4">
                  <c:v>78006192.595400006</c:v>
                </c:pt>
                <c:pt idx="5">
                  <c:v>21095912.022600003</c:v>
                </c:pt>
                <c:pt idx="6">
                  <c:v>90697376.596199989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D2-4C30-B0C4-730EBEE24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127856"/>
        <c:axId val="1958132176"/>
      </c:barChart>
      <c:catAx>
        <c:axId val="19581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132176"/>
        <c:crosses val="autoZero"/>
        <c:auto val="1"/>
        <c:lblAlgn val="ctr"/>
        <c:lblOffset val="100"/>
        <c:noMultiLvlLbl val="0"/>
      </c:catAx>
      <c:valAx>
        <c:axId val="195813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127856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Amgylcheddol!$B$4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Amgylcheddol!$A$5:$A$11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Amgylcheddol!$B$5:$B$11</c:f>
              <c:numCache>
                <c:formatCode>"£"#,##0.00</c:formatCode>
                <c:ptCount val="7"/>
                <c:pt idx="0">
                  <c:v>21505983.491765521</c:v>
                </c:pt>
                <c:pt idx="1">
                  <c:v>25033549.981438912</c:v>
                </c:pt>
                <c:pt idx="2">
                  <c:v>20184049.051775619</c:v>
                </c:pt>
                <c:pt idx="3">
                  <c:v>19426818.51634546</c:v>
                </c:pt>
                <c:pt idx="4">
                  <c:v>13798139.57302437</c:v>
                </c:pt>
                <c:pt idx="5">
                  <c:v>3816702.7810234679</c:v>
                </c:pt>
                <c:pt idx="6">
                  <c:v>15263267.022717811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E-4888-AF6C-3BDAC6555F39}"/>
            </c:ext>
          </c:extLst>
        </c:ser>
        <c:ser>
          <c:idx val="1"/>
          <c:order val="1"/>
          <c:tx>
            <c:strRef>
              <c:f>Amgylcheddol!$C$4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Amgylcheddol!$A$5:$A$11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Amgylcheddol!$C$5:$C$11</c:f>
              <c:numCache>
                <c:formatCode>"£"#,##0.00</c:formatCode>
                <c:ptCount val="7"/>
                <c:pt idx="0">
                  <c:v>23752665.617692444</c:v>
                </c:pt>
                <c:pt idx="1">
                  <c:v>23189401.355955996</c:v>
                </c:pt>
                <c:pt idx="2">
                  <c:v>19652206.805486701</c:v>
                </c:pt>
                <c:pt idx="3">
                  <c:v>20109267.424191527</c:v>
                </c:pt>
                <c:pt idx="4">
                  <c:v>14279874.504378393</c:v>
                </c:pt>
                <c:pt idx="5">
                  <c:v>3776685.577494401</c:v>
                </c:pt>
                <c:pt idx="6">
                  <c:v>17382887.495555364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CE-4888-AF6C-3BDAC6555F39}"/>
            </c:ext>
          </c:extLst>
        </c:ser>
        <c:ser>
          <c:idx val="2"/>
          <c:order val="2"/>
          <c:tx>
            <c:strRef>
              <c:f>Amgylcheddol!$D$4</c:f>
              <c:strCache>
                <c:ptCount val="1"/>
                <c:pt idx="0">
                  <c:v>Cyfanswm Terfynol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Amgylcheddol!$A$5:$A$11</c:f>
              <c:strCache>
                <c:ptCount val="7"/>
                <c:pt idx="0">
                  <c:v>BIP Aneurin Bevan</c:v>
                </c:pt>
                <c:pt idx="1">
                  <c:v>BIP Betsi Cadwaladr</c:v>
                </c:pt>
                <c:pt idx="2">
                  <c:v>BIP Caerdydd a'r Fro</c:v>
                </c:pt>
                <c:pt idx="3">
                  <c:v>BIP Cwm Taf Morgannwg</c:v>
                </c:pt>
                <c:pt idx="4">
                  <c:v>BIP Hywel Dda</c:v>
                </c:pt>
                <c:pt idx="5">
                  <c:v>BI Addysgu Powys</c:v>
                </c:pt>
                <c:pt idx="6">
                  <c:v>BIP Bae Abertawe</c:v>
                </c:pt>
              </c:strCache>
            </c:strRef>
          </c:cat>
          <c:val>
            <c:numRef>
              <c:f>Amgylcheddol!$D$5:$D$11</c:f>
              <c:numCache>
                <c:formatCode>"£"#,##0.00</c:formatCode>
                <c:ptCount val="7"/>
                <c:pt idx="0">
                  <c:v>45258649.10945797</c:v>
                </c:pt>
                <c:pt idx="1">
                  <c:v>48222951.337394908</c:v>
                </c:pt>
                <c:pt idx="2">
                  <c:v>39836255.857262321</c:v>
                </c:pt>
                <c:pt idx="3">
                  <c:v>39536085.940536991</c:v>
                </c:pt>
                <c:pt idx="4">
                  <c:v>28078014.077402763</c:v>
                </c:pt>
                <c:pt idx="5">
                  <c:v>7593388.3585178684</c:v>
                </c:pt>
                <c:pt idx="6">
                  <c:v>32646154.518273175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CE-4888-AF6C-3BDAC6555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5776928"/>
        <c:axId val="1095776448"/>
      </c:barChart>
      <c:catAx>
        <c:axId val="109577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776448"/>
        <c:crosses val="autoZero"/>
        <c:auto val="1"/>
        <c:lblAlgn val="ctr"/>
        <c:lblOffset val="100"/>
        <c:noMultiLvlLbl val="0"/>
      </c:catAx>
      <c:valAx>
        <c:axId val="109577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577692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Costau Coll Blynyddoedd Bywyd a Addaswyd yn ôl Ansawdd (QALYs) </a:t>
            </a:r>
            <a:r>
              <a:rPr lang="en-GB" baseline="0"/>
              <a:t> sy’n gysylltiedig ag ysmygu yn ôl Bwrdd Iechyd a Rhyw 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QALY_Coll!$H$2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QALY_Coll!$H$3:$H$9</c:f>
              <c:numCache>
                <c:formatCode>#,##0.00</c:formatCode>
                <c:ptCount val="7"/>
                <c:pt idx="0">
                  <c:v>1269965346.1300001</c:v>
                </c:pt>
                <c:pt idx="1">
                  <c:v>1434263631.3799999</c:v>
                </c:pt>
                <c:pt idx="2">
                  <c:v>713295119.75999999</c:v>
                </c:pt>
                <c:pt idx="3">
                  <c:v>875070417.12</c:v>
                </c:pt>
                <c:pt idx="4">
                  <c:v>770286639.16000009</c:v>
                </c:pt>
                <c:pt idx="5">
                  <c:v>241166352.36999997</c:v>
                </c:pt>
                <c:pt idx="6">
                  <c:v>660963557.5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A-4F28-973F-83A8534C346E}"/>
            </c:ext>
          </c:extLst>
        </c:ser>
        <c:ser>
          <c:idx val="1"/>
          <c:order val="1"/>
          <c:tx>
            <c:strRef>
              <c:f>QALY_Coll!$I$2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QALY_Coll!$I$3:$I$9</c:f>
              <c:numCache>
                <c:formatCode>#,##0.00</c:formatCode>
                <c:ptCount val="7"/>
                <c:pt idx="0">
                  <c:v>780680833.56000006</c:v>
                </c:pt>
                <c:pt idx="1">
                  <c:v>1097366594.55</c:v>
                </c:pt>
                <c:pt idx="2">
                  <c:v>519155905.67999989</c:v>
                </c:pt>
                <c:pt idx="3">
                  <c:v>582875260.07000005</c:v>
                </c:pt>
                <c:pt idx="4">
                  <c:v>511960744.52999997</c:v>
                </c:pt>
                <c:pt idx="5">
                  <c:v>162158952.64999998</c:v>
                </c:pt>
                <c:pt idx="6">
                  <c:v>409279460.48000002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A-4F28-973F-83A8534C346E}"/>
            </c:ext>
          </c:extLst>
        </c:ser>
        <c:ser>
          <c:idx val="2"/>
          <c:order val="2"/>
          <c:tx>
            <c:strRef>
              <c:f>QALY_Coll!$J$2</c:f>
              <c:strCache>
                <c:ptCount val="1"/>
                <c:pt idx="0">
                  <c:v>Cyfanswm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QALY_Coll!$J$3:$J$9</c:f>
              <c:numCache>
                <c:formatCode>#,##0.00</c:formatCode>
                <c:ptCount val="7"/>
                <c:pt idx="0">
                  <c:v>2050646179.6900001</c:v>
                </c:pt>
                <c:pt idx="1">
                  <c:v>2531630225.9299998</c:v>
                </c:pt>
                <c:pt idx="2">
                  <c:v>1232451025.4399998</c:v>
                </c:pt>
                <c:pt idx="3">
                  <c:v>1457945677.1900001</c:v>
                </c:pt>
                <c:pt idx="4">
                  <c:v>1282247383.6900001</c:v>
                </c:pt>
                <c:pt idx="5">
                  <c:v>403325305.01999998</c:v>
                </c:pt>
                <c:pt idx="6">
                  <c:v>1070243017.98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4A-4F28-973F-83A8534C3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3855119"/>
        <c:axId val="513853199"/>
      </c:barChart>
      <c:catAx>
        <c:axId val="513855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53199"/>
        <c:crosses val="autoZero"/>
        <c:auto val="1"/>
        <c:lblAlgn val="ctr"/>
        <c:lblOffset val="100"/>
        <c:noMultiLvlLbl val="0"/>
      </c:catAx>
      <c:valAx>
        <c:axId val="513853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855119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Costau Coll Blynyddoedd Bywyd a Addaswyd yn ôl Ansawdd (QALYs) </a:t>
            </a:r>
            <a:r>
              <a:rPr lang="en-GB" baseline="0"/>
              <a:t> sy’n gysylltiedig ag ysmygu yn ôl Bwrdd Iechyd a Rhyw (£30,000/QALY)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QALY_Coll!$E$2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QALY_Coll!$E$3:$E$9</c:f>
              <c:numCache>
                <c:formatCode>#,##0.00</c:formatCode>
                <c:ptCount val="7"/>
                <c:pt idx="0">
                  <c:v>544270862.63099992</c:v>
                </c:pt>
                <c:pt idx="1">
                  <c:v>614684413.43500018</c:v>
                </c:pt>
                <c:pt idx="2">
                  <c:v>305697908.48000002</c:v>
                </c:pt>
                <c:pt idx="3">
                  <c:v>375030178.80299997</c:v>
                </c:pt>
                <c:pt idx="4">
                  <c:v>330122845.34799993</c:v>
                </c:pt>
                <c:pt idx="5">
                  <c:v>103357008.156</c:v>
                </c:pt>
                <c:pt idx="6">
                  <c:v>283270096.06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A-4017-97AA-C2CCB2A9930D}"/>
            </c:ext>
          </c:extLst>
        </c:ser>
        <c:ser>
          <c:idx val="1"/>
          <c:order val="1"/>
          <c:tx>
            <c:strRef>
              <c:f>QALY_Coll!$F$2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QALY_Coll!$F$3:$F$9</c:f>
              <c:numCache>
                <c:formatCode>#,##0.00</c:formatCode>
                <c:ptCount val="7"/>
                <c:pt idx="0">
                  <c:v>334577500.10700005</c:v>
                </c:pt>
                <c:pt idx="1">
                  <c:v>470299969.10899991</c:v>
                </c:pt>
                <c:pt idx="2">
                  <c:v>222495388.16</c:v>
                </c:pt>
                <c:pt idx="3">
                  <c:v>249803682.88300002</c:v>
                </c:pt>
                <c:pt idx="4">
                  <c:v>219411747.66200003</c:v>
                </c:pt>
                <c:pt idx="5">
                  <c:v>69496693.995000005</c:v>
                </c:pt>
                <c:pt idx="6">
                  <c:v>175405483.05599999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EA-4017-97AA-C2CCB2A9930D}"/>
            </c:ext>
          </c:extLst>
        </c:ser>
        <c:ser>
          <c:idx val="2"/>
          <c:order val="2"/>
          <c:tx>
            <c:strRef>
              <c:f>QALY_Coll!$G$2</c:f>
              <c:strCache>
                <c:ptCount val="1"/>
                <c:pt idx="0">
                  <c:v>Cyfanswm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QALY_Coll!$G$3:$G$9</c:f>
              <c:numCache>
                <c:formatCode>#,##0.00</c:formatCode>
                <c:ptCount val="7"/>
                <c:pt idx="0">
                  <c:v>878848362.73799992</c:v>
                </c:pt>
                <c:pt idx="1">
                  <c:v>1084984382.5440001</c:v>
                </c:pt>
                <c:pt idx="2">
                  <c:v>528193296.63999999</c:v>
                </c:pt>
                <c:pt idx="3">
                  <c:v>624833861.68599999</c:v>
                </c:pt>
                <c:pt idx="4">
                  <c:v>549534593.00999999</c:v>
                </c:pt>
                <c:pt idx="5">
                  <c:v>172853702.15100002</c:v>
                </c:pt>
                <c:pt idx="6">
                  <c:v>458675579.116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EA-4017-97AA-C2CCB2A9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127919"/>
        <c:axId val="526124079"/>
      </c:barChart>
      <c:catAx>
        <c:axId val="526127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24079"/>
        <c:crosses val="autoZero"/>
        <c:auto val="1"/>
        <c:lblAlgn val="ctr"/>
        <c:lblOffset val="100"/>
        <c:noMultiLvlLbl val="0"/>
      </c:catAx>
      <c:valAx>
        <c:axId val="526124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127919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Costau Coll Blynyddoedd Bywyd a Addaswyd yn ôl Ansawdd (QALYs) </a:t>
            </a:r>
            <a:r>
              <a:rPr lang="en-GB" baseline="0"/>
              <a:t> sy’n gysylltiedig ag ysmygu yn ôl Bwrdd Iechyd (£20,000/QALY)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QALY_Coll!$B$2</c:f>
              <c:strCache>
                <c:ptCount val="1"/>
                <c:pt idx="0">
                  <c:v>Dynion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QALY_Coll!$B$3:$B$9</c:f>
              <c:numCache>
                <c:formatCode>#,##0.00</c:formatCode>
                <c:ptCount val="7"/>
                <c:pt idx="0">
                  <c:v>362847241.76499993</c:v>
                </c:pt>
                <c:pt idx="1">
                  <c:v>409789608.95500004</c:v>
                </c:pt>
                <c:pt idx="2">
                  <c:v>203798605.67000002</c:v>
                </c:pt>
                <c:pt idx="3">
                  <c:v>250020119.22600001</c:v>
                </c:pt>
                <c:pt idx="4">
                  <c:v>220081896.90400004</c:v>
                </c:pt>
                <c:pt idx="5">
                  <c:v>68904672.111000001</c:v>
                </c:pt>
                <c:pt idx="6">
                  <c:v>188846730.70399997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D1-4219-85AC-3FD8C504CDC9}"/>
            </c:ext>
          </c:extLst>
        </c:ser>
        <c:ser>
          <c:idx val="1"/>
          <c:order val="1"/>
          <c:tx>
            <c:strRef>
              <c:f>QALY_Coll!$C$2</c:f>
              <c:strCache>
                <c:ptCount val="1"/>
                <c:pt idx="0">
                  <c:v>Menywod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QALY_Coll!$C$3:$C$9</c:f>
              <c:numCache>
                <c:formatCode>#,##0.00</c:formatCode>
                <c:ptCount val="7"/>
                <c:pt idx="0">
                  <c:v>223051666.72800002</c:v>
                </c:pt>
                <c:pt idx="1">
                  <c:v>313533312.76499999</c:v>
                </c:pt>
                <c:pt idx="2">
                  <c:v>148330258.76699999</c:v>
                </c:pt>
                <c:pt idx="3">
                  <c:v>166535788.58999997</c:v>
                </c:pt>
                <c:pt idx="4">
                  <c:v>146274498.442</c:v>
                </c:pt>
                <c:pt idx="5">
                  <c:v>46331129.328000002</c:v>
                </c:pt>
                <c:pt idx="6">
                  <c:v>116936988.71499999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D1-4219-85AC-3FD8C504CDC9}"/>
            </c:ext>
          </c:extLst>
        </c:ser>
        <c:ser>
          <c:idx val="2"/>
          <c:order val="2"/>
          <c:tx>
            <c:strRef>
              <c:f>QALY_Coll!$D$2</c:f>
              <c:strCache>
                <c:ptCount val="1"/>
                <c:pt idx="0">
                  <c:v>Cyfanswm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QALY_Coll!$A$3:$A$9</c:f>
              <c:strCache>
                <c:ptCount val="7"/>
                <c:pt idx="0">
                  <c:v>Aneurin Bevan</c:v>
                </c:pt>
                <c:pt idx="1">
                  <c:v>Betsi Cadwaladr</c:v>
                </c:pt>
                <c:pt idx="2">
                  <c:v>Caerdydd a'r Fro</c:v>
                </c:pt>
                <c:pt idx="3">
                  <c:v>Cwm Taf Morgannwg</c:v>
                </c:pt>
                <c:pt idx="4">
                  <c:v>Hywel Dda</c:v>
                </c:pt>
                <c:pt idx="5">
                  <c:v>Powys</c:v>
                </c:pt>
                <c:pt idx="6">
                  <c:v>Bae Abertawe</c:v>
                </c:pt>
              </c:strCache>
            </c:strRef>
          </c:cat>
          <c:val>
            <c:numRef>
              <c:f>QALY_Coll!$D$3:$D$9</c:f>
              <c:numCache>
                <c:formatCode>#,##0.00</c:formatCode>
                <c:ptCount val="7"/>
                <c:pt idx="0">
                  <c:v>585898908.49299991</c:v>
                </c:pt>
                <c:pt idx="1">
                  <c:v>723322921.72000003</c:v>
                </c:pt>
                <c:pt idx="2">
                  <c:v>352128864.43700004</c:v>
                </c:pt>
                <c:pt idx="3">
                  <c:v>416555907.81599998</c:v>
                </c:pt>
                <c:pt idx="4">
                  <c:v>366356395.34600008</c:v>
                </c:pt>
                <c:pt idx="5">
                  <c:v>115235801.43900001</c:v>
                </c:pt>
                <c:pt idx="6">
                  <c:v>305783719.41899997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D1-4219-85AC-3FD8C504C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420255"/>
        <c:axId val="481421215"/>
      </c:barChart>
      <c:catAx>
        <c:axId val="481420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421215"/>
        <c:crosses val="autoZero"/>
        <c:auto val="1"/>
        <c:lblAlgn val="ctr"/>
        <c:lblOffset val="100"/>
        <c:noMultiLvlLbl val="0"/>
      </c:catAx>
      <c:valAx>
        <c:axId val="48142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420255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GB"/>
                    <a:t>Miliynau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</xdr:colOff>
      <xdr:row>1</xdr:row>
      <xdr:rowOff>185736</xdr:rowOff>
    </xdr:from>
    <xdr:to>
      <xdr:col>14</xdr:col>
      <xdr:colOff>95250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06DBFC-CF72-0DF2-3C22-BC7FCA6C70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176211</xdr:rowOff>
    </xdr:from>
    <xdr:to>
      <xdr:col>12</xdr:col>
      <xdr:colOff>542925</xdr:colOff>
      <xdr:row>16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C77E80-4C20-531A-FECB-42DC121A44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309562</xdr:colOff>
      <xdr:row>2</xdr:row>
      <xdr:rowOff>4762</xdr:rowOff>
    </xdr:from>
    <xdr:to>
      <xdr:col>12</xdr:col>
      <xdr:colOff>4762</xdr:colOff>
      <xdr:row>16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16D3CB-56A9-2A22-9DEA-037A1A47BF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280987</xdr:colOff>
      <xdr:row>2</xdr:row>
      <xdr:rowOff>33337</xdr:rowOff>
    </xdr:from>
    <xdr:to>
      <xdr:col>11</xdr:col>
      <xdr:colOff>585787</xdr:colOff>
      <xdr:row>16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12E763-90D8-0D43-64AF-D6C72CD8C8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280987</xdr:colOff>
      <xdr:row>2</xdr:row>
      <xdr:rowOff>128587</xdr:rowOff>
    </xdr:from>
    <xdr:to>
      <xdr:col>11</xdr:col>
      <xdr:colOff>585787</xdr:colOff>
      <xdr:row>17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96E54B-E296-86C6-5682-D62F7D5A4C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261937</xdr:colOff>
      <xdr:row>2</xdr:row>
      <xdr:rowOff>14287</xdr:rowOff>
    </xdr:from>
    <xdr:to>
      <xdr:col>11</xdr:col>
      <xdr:colOff>566737</xdr:colOff>
      <xdr:row>16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B9B59A-9E3B-9A37-1951-B78BCD6075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23812</xdr:rowOff>
    </xdr:from>
    <xdr:to>
      <xdr:col>12</xdr:col>
      <xdr:colOff>304800</xdr:colOff>
      <xdr:row>16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980B42-B2EB-7E05-951C-68D458EB00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2</xdr:row>
      <xdr:rowOff>138112</xdr:rowOff>
    </xdr:from>
    <xdr:to>
      <xdr:col>12</xdr:col>
      <xdr:colOff>285750</xdr:colOff>
      <xdr:row>17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CED7F0-42F3-1120-E84B-5BB4266CA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11</xdr:row>
      <xdr:rowOff>14287</xdr:rowOff>
    </xdr:from>
    <xdr:to>
      <xdr:col>17</xdr:col>
      <xdr:colOff>581025</xdr:colOff>
      <xdr:row>25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6719FE-1FA1-478B-AE5F-C3C5322C75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433387</xdr:colOff>
      <xdr:row>11</xdr:row>
      <xdr:rowOff>4762</xdr:rowOff>
    </xdr:from>
    <xdr:to>
      <xdr:col>8</xdr:col>
      <xdr:colOff>890587</xdr:colOff>
      <xdr:row>25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4D7A3C-CCFC-46B3-AB94-A1717D4B8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</xdr:colOff>
      <xdr:row>11</xdr:row>
      <xdr:rowOff>14287</xdr:rowOff>
    </xdr:from>
    <xdr:to>
      <xdr:col>4</xdr:col>
      <xdr:colOff>223837</xdr:colOff>
      <xdr:row>25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3B55937-357E-4321-A8F4-74A4F28B5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Microsoft%20Wor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moking_qaly_results_2022-r"/>
      <sheetName val="Cost Summary by LA &amp; Sex"/>
      <sheetName val="Cost by Quintile &amp; Sex"/>
      <sheetName val="Cost by Health Board &amp; Sex"/>
    </sheetNames>
    <sheetDataSet>
      <sheetData sheetId="0">
        <row r="2">
          <cell r="A2" t="str">
            <v>Blaenau Gwent</v>
          </cell>
          <cell r="C2" t="str">
            <v>Male</v>
          </cell>
          <cell r="R2">
            <v>20117062.41</v>
          </cell>
          <cell r="S2">
            <v>30175593.620000001</v>
          </cell>
          <cell r="T2">
            <v>70409718.450000003</v>
          </cell>
        </row>
        <row r="3">
          <cell r="A3" t="str">
            <v>Blaenau Gwent</v>
          </cell>
          <cell r="C3" t="str">
            <v>Female</v>
          </cell>
          <cell r="R3">
            <v>14473021.789999999</v>
          </cell>
          <cell r="S3">
            <v>21709532.68</v>
          </cell>
          <cell r="T3">
            <v>50655576.25</v>
          </cell>
        </row>
        <row r="4">
          <cell r="A4" t="str">
            <v>Blaenau Gwent</v>
          </cell>
          <cell r="C4" t="str">
            <v>Male</v>
          </cell>
          <cell r="R4">
            <v>13944472.52</v>
          </cell>
          <cell r="S4">
            <v>20916708.780000001</v>
          </cell>
          <cell r="T4">
            <v>48805653.829999998</v>
          </cell>
        </row>
        <row r="5">
          <cell r="A5" t="str">
            <v>Blaenau Gwent</v>
          </cell>
          <cell r="C5" t="str">
            <v>Female</v>
          </cell>
          <cell r="R5">
            <v>9338135.2939999998</v>
          </cell>
          <cell r="S5">
            <v>14007202.939999999</v>
          </cell>
          <cell r="T5">
            <v>32683473.530000001</v>
          </cell>
        </row>
        <row r="6">
          <cell r="A6" t="str">
            <v>Blaenau Gwent</v>
          </cell>
          <cell r="C6" t="str">
            <v>Male</v>
          </cell>
          <cell r="R6">
            <v>6533248.4029999999</v>
          </cell>
          <cell r="S6">
            <v>9799872.6040000003</v>
          </cell>
          <cell r="T6">
            <v>22866369.41</v>
          </cell>
        </row>
        <row r="7">
          <cell r="A7" t="str">
            <v>Blaenau Gwent</v>
          </cell>
          <cell r="C7" t="str">
            <v>Female</v>
          </cell>
          <cell r="R7">
            <v>4907345.2479999997</v>
          </cell>
          <cell r="S7">
            <v>7361017.8720000004</v>
          </cell>
          <cell r="T7">
            <v>17175708.370000001</v>
          </cell>
        </row>
        <row r="8">
          <cell r="A8" t="str">
            <v>Blaenau Gwent</v>
          </cell>
          <cell r="C8" t="str">
            <v>Male</v>
          </cell>
          <cell r="R8">
            <v>7338852.3609999996</v>
          </cell>
          <cell r="S8">
            <v>11008278.539999999</v>
          </cell>
          <cell r="T8">
            <v>25685983.260000002</v>
          </cell>
        </row>
        <row r="9">
          <cell r="A9" t="str">
            <v>Blaenau Gwent</v>
          </cell>
          <cell r="C9" t="str">
            <v>Female</v>
          </cell>
          <cell r="R9">
            <v>3010851.9739999999</v>
          </cell>
          <cell r="S9">
            <v>4516277.9610000001</v>
          </cell>
          <cell r="T9">
            <v>10537981.91</v>
          </cell>
        </row>
        <row r="10">
          <cell r="A10" t="str">
            <v>Blaenau Gwent</v>
          </cell>
          <cell r="C10" t="str">
            <v>Male</v>
          </cell>
          <cell r="R10">
            <v>0</v>
          </cell>
          <cell r="S10">
            <v>0</v>
          </cell>
          <cell r="T10">
            <v>0</v>
          </cell>
        </row>
        <row r="11">
          <cell r="A11" t="str">
            <v>Blaenau Gwent</v>
          </cell>
          <cell r="C11" t="str">
            <v>Female</v>
          </cell>
          <cell r="R11">
            <v>0</v>
          </cell>
          <cell r="S11">
            <v>0</v>
          </cell>
          <cell r="T11">
            <v>0</v>
          </cell>
        </row>
        <row r="12">
          <cell r="A12" t="str">
            <v>Bridgend</v>
          </cell>
          <cell r="C12" t="str">
            <v>Male</v>
          </cell>
          <cell r="R12">
            <v>28213902.920000002</v>
          </cell>
          <cell r="S12">
            <v>42320854.380000003</v>
          </cell>
          <cell r="T12">
            <v>98748660.209999993</v>
          </cell>
        </row>
        <row r="13">
          <cell r="A13" t="str">
            <v>Bridgend</v>
          </cell>
          <cell r="C13" t="str">
            <v>Female</v>
          </cell>
          <cell r="R13">
            <v>16030437.060000001</v>
          </cell>
          <cell r="S13">
            <v>24045655.579999998</v>
          </cell>
          <cell r="T13">
            <v>56106529.700000003</v>
          </cell>
        </row>
        <row r="14">
          <cell r="A14" t="str">
            <v>Bridgend</v>
          </cell>
          <cell r="C14" t="str">
            <v>Male</v>
          </cell>
          <cell r="R14">
            <v>18640764.949999999</v>
          </cell>
          <cell r="S14">
            <v>27961147.420000002</v>
          </cell>
          <cell r="T14">
            <v>65242677.310000002</v>
          </cell>
        </row>
        <row r="15">
          <cell r="A15" t="str">
            <v>Bridgend</v>
          </cell>
          <cell r="C15" t="str">
            <v>Female</v>
          </cell>
          <cell r="R15">
            <v>13818932.24</v>
          </cell>
          <cell r="S15">
            <v>20728398.359999999</v>
          </cell>
          <cell r="T15">
            <v>48366262.840000004</v>
          </cell>
        </row>
        <row r="16">
          <cell r="A16" t="str">
            <v>Bridgend</v>
          </cell>
          <cell r="C16" t="str">
            <v>Male</v>
          </cell>
          <cell r="R16">
            <v>11319052.359999999</v>
          </cell>
          <cell r="S16">
            <v>16978578.539999999</v>
          </cell>
          <cell r="T16">
            <v>39616683.259999998</v>
          </cell>
        </row>
        <row r="17">
          <cell r="A17" t="str">
            <v>Bridgend</v>
          </cell>
          <cell r="C17" t="str">
            <v>Female</v>
          </cell>
          <cell r="R17">
            <v>6237683.5279999999</v>
          </cell>
          <cell r="S17">
            <v>9356525.2919999994</v>
          </cell>
          <cell r="T17">
            <v>21831892.350000001</v>
          </cell>
        </row>
        <row r="18">
          <cell r="A18" t="str">
            <v>Bridgend</v>
          </cell>
          <cell r="C18" t="str">
            <v>Male</v>
          </cell>
          <cell r="R18">
            <v>10658105.33</v>
          </cell>
          <cell r="S18">
            <v>15987157.99</v>
          </cell>
          <cell r="T18">
            <v>37303368.640000001</v>
          </cell>
        </row>
        <row r="19">
          <cell r="A19" t="str">
            <v>Bridgend</v>
          </cell>
          <cell r="C19" t="str">
            <v>Female</v>
          </cell>
          <cell r="R19">
            <v>7038151.5710000005</v>
          </cell>
          <cell r="S19">
            <v>10557227.359999999</v>
          </cell>
          <cell r="T19">
            <v>24633530.5</v>
          </cell>
        </row>
        <row r="20">
          <cell r="A20" t="str">
            <v>Bridgend</v>
          </cell>
          <cell r="C20" t="str">
            <v>Male</v>
          </cell>
          <cell r="R20">
            <v>5722918.6710000001</v>
          </cell>
          <cell r="S20">
            <v>8584378.0059999991</v>
          </cell>
          <cell r="T20">
            <v>20030215.350000001</v>
          </cell>
        </row>
        <row r="21">
          <cell r="A21" t="str">
            <v>Bridgend</v>
          </cell>
          <cell r="C21" t="str">
            <v>Female</v>
          </cell>
          <cell r="R21">
            <v>2984487.014</v>
          </cell>
          <cell r="S21">
            <v>4476730.5209999997</v>
          </cell>
          <cell r="T21">
            <v>10445704.550000001</v>
          </cell>
        </row>
        <row r="22">
          <cell r="A22" t="str">
            <v>Caerphilly</v>
          </cell>
          <cell r="C22" t="str">
            <v>Male</v>
          </cell>
          <cell r="R22">
            <v>30834692.149999999</v>
          </cell>
          <cell r="S22">
            <v>46252038.229999997</v>
          </cell>
          <cell r="T22">
            <v>107921422.5</v>
          </cell>
        </row>
        <row r="23">
          <cell r="A23" t="str">
            <v>Caerphilly</v>
          </cell>
          <cell r="C23" t="str">
            <v>Female</v>
          </cell>
          <cell r="R23">
            <v>15717257.359999999</v>
          </cell>
          <cell r="S23">
            <v>23575886.039999999</v>
          </cell>
          <cell r="T23">
            <v>55010400.759999998</v>
          </cell>
        </row>
        <row r="24">
          <cell r="A24" t="str">
            <v>Caerphilly</v>
          </cell>
          <cell r="C24" t="str">
            <v>Male</v>
          </cell>
          <cell r="R24">
            <v>21110007.329999998</v>
          </cell>
          <cell r="S24">
            <v>31665010.989999998</v>
          </cell>
          <cell r="T24">
            <v>73885025.650000006</v>
          </cell>
        </row>
        <row r="25">
          <cell r="A25" t="str">
            <v>Caerphilly</v>
          </cell>
          <cell r="C25" t="str">
            <v>Female</v>
          </cell>
          <cell r="R25">
            <v>13061793.99</v>
          </cell>
          <cell r="S25">
            <v>19592690.989999998</v>
          </cell>
          <cell r="T25">
            <v>45716278.969999999</v>
          </cell>
        </row>
        <row r="26">
          <cell r="A26" t="str">
            <v>Caerphilly</v>
          </cell>
          <cell r="C26" t="str">
            <v>Male</v>
          </cell>
          <cell r="R26">
            <v>17987057.280000001</v>
          </cell>
          <cell r="S26">
            <v>26980585.920000002</v>
          </cell>
          <cell r="T26">
            <v>62954700.479999997</v>
          </cell>
        </row>
        <row r="27">
          <cell r="A27" t="str">
            <v>Caerphilly</v>
          </cell>
          <cell r="C27" t="str">
            <v>Female</v>
          </cell>
          <cell r="R27">
            <v>6662129.4919999996</v>
          </cell>
          <cell r="S27">
            <v>9993194.2390000001</v>
          </cell>
          <cell r="T27">
            <v>23317453.219999999</v>
          </cell>
        </row>
        <row r="28">
          <cell r="A28" t="str">
            <v>Caerphilly</v>
          </cell>
          <cell r="C28" t="str">
            <v>Male</v>
          </cell>
          <cell r="R28">
            <v>11441297.369999999</v>
          </cell>
          <cell r="S28">
            <v>17161946.050000001</v>
          </cell>
          <cell r="T28">
            <v>40044540.780000001</v>
          </cell>
        </row>
        <row r="29">
          <cell r="A29" t="str">
            <v>Caerphilly</v>
          </cell>
          <cell r="C29" t="str">
            <v>Female</v>
          </cell>
          <cell r="R29">
            <v>4193501.89</v>
          </cell>
          <cell r="S29">
            <v>6290252.835</v>
          </cell>
          <cell r="T29">
            <v>14677256.609999999</v>
          </cell>
        </row>
        <row r="30">
          <cell r="A30" t="str">
            <v>Caerphilly</v>
          </cell>
          <cell r="C30" t="str">
            <v>Male</v>
          </cell>
          <cell r="R30">
            <v>6457482.2110000001</v>
          </cell>
          <cell r="S30">
            <v>9686223.3169999998</v>
          </cell>
          <cell r="T30">
            <v>22601187.739999998</v>
          </cell>
        </row>
        <row r="31">
          <cell r="A31" t="str">
            <v>Caerphilly</v>
          </cell>
          <cell r="C31" t="str">
            <v>Female</v>
          </cell>
          <cell r="R31">
            <v>3671396.7319999998</v>
          </cell>
          <cell r="S31">
            <v>5507095.0970000001</v>
          </cell>
          <cell r="T31">
            <v>12849888.560000001</v>
          </cell>
        </row>
        <row r="32">
          <cell r="A32" t="str">
            <v>Cardiff</v>
          </cell>
          <cell r="C32" t="str">
            <v>Male</v>
          </cell>
          <cell r="R32">
            <v>34513178.729999997</v>
          </cell>
          <cell r="S32">
            <v>51769768.090000004</v>
          </cell>
          <cell r="T32">
            <v>120796125.5</v>
          </cell>
        </row>
        <row r="33">
          <cell r="A33" t="str">
            <v>Cardiff</v>
          </cell>
          <cell r="C33" t="str">
            <v>Female</v>
          </cell>
          <cell r="R33">
            <v>30580234.579999998</v>
          </cell>
          <cell r="S33">
            <v>45870351.869999997</v>
          </cell>
          <cell r="T33">
            <v>107030821</v>
          </cell>
        </row>
        <row r="34">
          <cell r="A34" t="str">
            <v>Cardiff</v>
          </cell>
          <cell r="C34" t="str">
            <v>Male</v>
          </cell>
          <cell r="R34">
            <v>23047994.890000001</v>
          </cell>
          <cell r="S34">
            <v>34571992.340000004</v>
          </cell>
          <cell r="T34">
            <v>80667982.120000005</v>
          </cell>
        </row>
        <row r="35">
          <cell r="A35" t="str">
            <v>Cardiff</v>
          </cell>
          <cell r="C35" t="str">
            <v>Female</v>
          </cell>
          <cell r="R35">
            <v>16833830.75</v>
          </cell>
          <cell r="S35">
            <v>25250746.129999999</v>
          </cell>
          <cell r="T35">
            <v>58918407.630000003</v>
          </cell>
        </row>
        <row r="36">
          <cell r="A36" t="str">
            <v>Cardiff</v>
          </cell>
          <cell r="C36" t="str">
            <v>Male</v>
          </cell>
          <cell r="R36">
            <v>19101449.09</v>
          </cell>
          <cell r="S36">
            <v>28652173.640000001</v>
          </cell>
          <cell r="T36">
            <v>66855071.82</v>
          </cell>
        </row>
        <row r="37">
          <cell r="A37" t="str">
            <v>Cardiff</v>
          </cell>
          <cell r="C37" t="str">
            <v>Female</v>
          </cell>
          <cell r="R37">
            <v>10659366.609999999</v>
          </cell>
          <cell r="S37">
            <v>15989049.91</v>
          </cell>
          <cell r="T37">
            <v>37307783.130000003</v>
          </cell>
        </row>
        <row r="38">
          <cell r="A38" t="str">
            <v>Cardiff</v>
          </cell>
          <cell r="C38" t="str">
            <v>Male</v>
          </cell>
          <cell r="R38">
            <v>12554421.42</v>
          </cell>
          <cell r="S38">
            <v>18831632.120000001</v>
          </cell>
          <cell r="T38">
            <v>43940474.960000001</v>
          </cell>
        </row>
        <row r="39">
          <cell r="A39" t="str">
            <v>Cardiff</v>
          </cell>
          <cell r="C39" t="str">
            <v>Female</v>
          </cell>
          <cell r="R39">
            <v>9717713.4690000005</v>
          </cell>
          <cell r="S39">
            <v>14576570.199999999</v>
          </cell>
          <cell r="T39">
            <v>34011997.140000001</v>
          </cell>
        </row>
        <row r="40">
          <cell r="A40" t="str">
            <v>Cardiff</v>
          </cell>
          <cell r="C40" t="str">
            <v>Male</v>
          </cell>
          <cell r="R40">
            <v>10574501.390000001</v>
          </cell>
          <cell r="S40">
            <v>15861752.08</v>
          </cell>
          <cell r="T40">
            <v>37010754.859999999</v>
          </cell>
        </row>
        <row r="41">
          <cell r="A41" t="str">
            <v>Cardiff</v>
          </cell>
          <cell r="C41" t="str">
            <v>Female</v>
          </cell>
          <cell r="R41">
            <v>7729054.3720000004</v>
          </cell>
          <cell r="S41">
            <v>11593581.560000001</v>
          </cell>
          <cell r="T41">
            <v>27051690.300000001</v>
          </cell>
        </row>
        <row r="42">
          <cell r="A42" t="str">
            <v>Carmarthenshire</v>
          </cell>
          <cell r="C42" t="str">
            <v>Male</v>
          </cell>
          <cell r="R42">
            <v>27394401.84</v>
          </cell>
          <cell r="S42">
            <v>41091602.75</v>
          </cell>
          <cell r="T42">
            <v>95880406.430000007</v>
          </cell>
        </row>
        <row r="43">
          <cell r="A43" t="str">
            <v>Carmarthenshire</v>
          </cell>
          <cell r="C43" t="str">
            <v>Female</v>
          </cell>
          <cell r="R43">
            <v>17394917.52</v>
          </cell>
          <cell r="S43">
            <v>26092376.280000001</v>
          </cell>
          <cell r="T43">
            <v>60882211.310000002</v>
          </cell>
        </row>
        <row r="44">
          <cell r="A44" t="str">
            <v>Carmarthenshire</v>
          </cell>
          <cell r="C44" t="str">
            <v>Male</v>
          </cell>
          <cell r="R44">
            <v>20473874.030000001</v>
          </cell>
          <cell r="S44">
            <v>30710811.039999999</v>
          </cell>
          <cell r="T44">
            <v>71658559.090000004</v>
          </cell>
        </row>
        <row r="45">
          <cell r="A45" t="str">
            <v>Carmarthenshire</v>
          </cell>
          <cell r="C45" t="str">
            <v>Female</v>
          </cell>
          <cell r="R45">
            <v>15771927.58</v>
          </cell>
          <cell r="S45">
            <v>23657891.359999999</v>
          </cell>
          <cell r="T45">
            <v>55201746.509999998</v>
          </cell>
        </row>
        <row r="46">
          <cell r="A46" t="str">
            <v>Carmarthenshire</v>
          </cell>
          <cell r="C46" t="str">
            <v>Male</v>
          </cell>
          <cell r="R46">
            <v>18928308.559999999</v>
          </cell>
          <cell r="S46">
            <v>28392462.84</v>
          </cell>
          <cell r="T46">
            <v>66249079.969999999</v>
          </cell>
        </row>
        <row r="47">
          <cell r="A47" t="str">
            <v>Carmarthenshire</v>
          </cell>
          <cell r="C47" t="str">
            <v>Female</v>
          </cell>
          <cell r="R47">
            <v>13968607.6</v>
          </cell>
          <cell r="S47">
            <v>20952911.41</v>
          </cell>
          <cell r="T47">
            <v>48890126.609999999</v>
          </cell>
        </row>
        <row r="48">
          <cell r="A48" t="str">
            <v>Carmarthenshire</v>
          </cell>
          <cell r="C48" t="str">
            <v>Male</v>
          </cell>
          <cell r="R48">
            <v>11439432.9</v>
          </cell>
          <cell r="S48">
            <v>17159149.350000001</v>
          </cell>
          <cell r="T48">
            <v>40038015.159999996</v>
          </cell>
        </row>
        <row r="49">
          <cell r="A49" t="str">
            <v>Carmarthenshire</v>
          </cell>
          <cell r="C49" t="str">
            <v>Female</v>
          </cell>
          <cell r="R49">
            <v>7834109.54</v>
          </cell>
          <cell r="S49">
            <v>11751164.310000001</v>
          </cell>
          <cell r="T49">
            <v>27419383.390000001</v>
          </cell>
        </row>
        <row r="50">
          <cell r="A50" t="str">
            <v>Carmarthenshire</v>
          </cell>
          <cell r="C50" t="str">
            <v>Male</v>
          </cell>
          <cell r="R50">
            <v>4462809.1059999997</v>
          </cell>
          <cell r="S50">
            <v>6694213.659</v>
          </cell>
          <cell r="T50">
            <v>15619831.869999999</v>
          </cell>
        </row>
        <row r="51">
          <cell r="A51" t="str">
            <v>Carmarthenshire</v>
          </cell>
          <cell r="C51" t="str">
            <v>Female</v>
          </cell>
          <cell r="R51">
            <v>3126204.2910000002</v>
          </cell>
          <cell r="S51">
            <v>4689306.4359999998</v>
          </cell>
          <cell r="T51">
            <v>10941715.02</v>
          </cell>
        </row>
        <row r="52">
          <cell r="A52" t="str">
            <v>Ceredigion</v>
          </cell>
          <cell r="C52" t="str">
            <v>Male</v>
          </cell>
          <cell r="R52">
            <v>8394155.8690000009</v>
          </cell>
          <cell r="S52">
            <v>12591233.800000001</v>
          </cell>
          <cell r="T52">
            <v>29379545.539999999</v>
          </cell>
        </row>
        <row r="53">
          <cell r="A53" t="str">
            <v>Ceredigion</v>
          </cell>
          <cell r="C53" t="str">
            <v>Female</v>
          </cell>
          <cell r="R53">
            <v>9739531.9600000009</v>
          </cell>
          <cell r="S53">
            <v>14609297.939999999</v>
          </cell>
          <cell r="T53">
            <v>34088361.859999999</v>
          </cell>
        </row>
        <row r="54">
          <cell r="A54" t="str">
            <v>Ceredigion</v>
          </cell>
          <cell r="C54" t="str">
            <v>Male</v>
          </cell>
          <cell r="R54">
            <v>12221343.07</v>
          </cell>
          <cell r="S54">
            <v>18332014.609999999</v>
          </cell>
          <cell r="T54">
            <v>42774700.75</v>
          </cell>
        </row>
        <row r="55">
          <cell r="A55" t="str">
            <v>Ceredigion</v>
          </cell>
          <cell r="C55" t="str">
            <v>Female</v>
          </cell>
          <cell r="R55">
            <v>11720790.470000001</v>
          </cell>
          <cell r="S55">
            <v>17581185.710000001</v>
          </cell>
          <cell r="T55">
            <v>41022766.659999996</v>
          </cell>
        </row>
        <row r="56">
          <cell r="A56" t="str">
            <v>Ceredigion</v>
          </cell>
          <cell r="C56" t="str">
            <v>Male</v>
          </cell>
          <cell r="R56">
            <v>15265570.91</v>
          </cell>
          <cell r="S56">
            <v>22898356.370000001</v>
          </cell>
          <cell r="T56">
            <v>53429498.189999998</v>
          </cell>
        </row>
        <row r="57">
          <cell r="A57" t="str">
            <v>Ceredigion</v>
          </cell>
          <cell r="C57" t="str">
            <v>Female</v>
          </cell>
          <cell r="R57">
            <v>8543917.3120000008</v>
          </cell>
          <cell r="S57">
            <v>12815875.970000001</v>
          </cell>
          <cell r="T57">
            <v>29903710.59</v>
          </cell>
        </row>
        <row r="58">
          <cell r="A58" t="str">
            <v>Ceredigion</v>
          </cell>
          <cell r="C58" t="str">
            <v>Male</v>
          </cell>
          <cell r="R58">
            <v>12526226.82</v>
          </cell>
          <cell r="S58">
            <v>18789340.23</v>
          </cell>
          <cell r="T58">
            <v>43841793.880000003</v>
          </cell>
        </row>
        <row r="59">
          <cell r="A59" t="str">
            <v>Ceredigion</v>
          </cell>
          <cell r="C59" t="str">
            <v>Female</v>
          </cell>
          <cell r="R59">
            <v>4263040.9570000004</v>
          </cell>
          <cell r="S59">
            <v>6394561.4349999996</v>
          </cell>
          <cell r="T59">
            <v>14920643.35</v>
          </cell>
        </row>
        <row r="60">
          <cell r="A60" t="str">
            <v>Ceredigion</v>
          </cell>
          <cell r="C60" t="str">
            <v>Male</v>
          </cell>
          <cell r="R60">
            <v>6568978.0389999999</v>
          </cell>
          <cell r="S60">
            <v>9853467.0590000004</v>
          </cell>
          <cell r="T60">
            <v>22991423.140000001</v>
          </cell>
        </row>
        <row r="61">
          <cell r="A61" t="str">
            <v>Ceredigion</v>
          </cell>
          <cell r="C61" t="str">
            <v>Female</v>
          </cell>
          <cell r="R61">
            <v>4632305.5609999998</v>
          </cell>
          <cell r="S61">
            <v>6948458.3420000002</v>
          </cell>
          <cell r="T61">
            <v>16213069.460000001</v>
          </cell>
        </row>
        <row r="62">
          <cell r="A62" t="str">
            <v>Conwy</v>
          </cell>
          <cell r="C62" t="str">
            <v>Male</v>
          </cell>
          <cell r="R62">
            <v>16702856.800000001</v>
          </cell>
          <cell r="S62">
            <v>25054285.190000001</v>
          </cell>
          <cell r="T62">
            <v>58459998.789999999</v>
          </cell>
        </row>
        <row r="63">
          <cell r="A63" t="str">
            <v>Conwy</v>
          </cell>
          <cell r="C63" t="str">
            <v>Female</v>
          </cell>
          <cell r="R63">
            <v>10741362.48</v>
          </cell>
          <cell r="S63">
            <v>16112043.720000001</v>
          </cell>
          <cell r="T63">
            <v>37594768.670000002</v>
          </cell>
        </row>
        <row r="64">
          <cell r="A64" t="str">
            <v>Conwy</v>
          </cell>
          <cell r="C64" t="str">
            <v>Male</v>
          </cell>
          <cell r="R64">
            <v>11392827.42</v>
          </cell>
          <cell r="S64">
            <v>17089241.129999999</v>
          </cell>
          <cell r="T64">
            <v>39874895.979999997</v>
          </cell>
        </row>
        <row r="65">
          <cell r="A65" t="str">
            <v>Conwy</v>
          </cell>
          <cell r="C65" t="str">
            <v>Female</v>
          </cell>
          <cell r="R65">
            <v>7414238.7520000003</v>
          </cell>
          <cell r="S65">
            <v>11121358.130000001</v>
          </cell>
          <cell r="T65">
            <v>25949835.629999999</v>
          </cell>
        </row>
        <row r="66">
          <cell r="A66" t="str">
            <v>Conwy</v>
          </cell>
          <cell r="C66" t="str">
            <v>Male</v>
          </cell>
          <cell r="R66">
            <v>6657640.5920000002</v>
          </cell>
          <cell r="S66">
            <v>9986460.8880000003</v>
          </cell>
          <cell r="T66">
            <v>23301742.07</v>
          </cell>
        </row>
        <row r="67">
          <cell r="A67" t="str">
            <v>Conwy</v>
          </cell>
          <cell r="C67" t="str">
            <v>Female</v>
          </cell>
          <cell r="R67">
            <v>4175371.14</v>
          </cell>
          <cell r="S67">
            <v>6263056.71</v>
          </cell>
          <cell r="T67">
            <v>14613798.99</v>
          </cell>
        </row>
        <row r="68">
          <cell r="A68" t="str">
            <v>Conwy</v>
          </cell>
          <cell r="C68" t="str">
            <v>Male</v>
          </cell>
          <cell r="R68">
            <v>5169326.3439999996</v>
          </cell>
          <cell r="S68">
            <v>7753989.5159999998</v>
          </cell>
          <cell r="T68">
            <v>18092642.199999999</v>
          </cell>
        </row>
        <row r="69">
          <cell r="A69" t="str">
            <v>Conwy</v>
          </cell>
          <cell r="C69" t="str">
            <v>Female</v>
          </cell>
          <cell r="R69">
            <v>3959732.176</v>
          </cell>
          <cell r="S69">
            <v>5939598.2630000003</v>
          </cell>
          <cell r="T69">
            <v>13859062.609999999</v>
          </cell>
        </row>
        <row r="70">
          <cell r="A70" t="str">
            <v>Conwy</v>
          </cell>
          <cell r="C70" t="str">
            <v>Male</v>
          </cell>
          <cell r="R70">
            <v>3879138.81</v>
          </cell>
          <cell r="S70">
            <v>5818708.2149999999</v>
          </cell>
          <cell r="T70">
            <v>13576985.84</v>
          </cell>
        </row>
        <row r="71">
          <cell r="A71" t="str">
            <v>Conwy</v>
          </cell>
          <cell r="C71" t="str">
            <v>Female</v>
          </cell>
          <cell r="R71">
            <v>2246556.6409999998</v>
          </cell>
          <cell r="S71">
            <v>3369834.9610000001</v>
          </cell>
          <cell r="T71">
            <v>7862948.2429999998</v>
          </cell>
        </row>
        <row r="72">
          <cell r="A72" t="str">
            <v>Denbighshire</v>
          </cell>
          <cell r="C72" t="str">
            <v>Male</v>
          </cell>
          <cell r="R72">
            <v>27886270.719999999</v>
          </cell>
          <cell r="S72">
            <v>41829406.07</v>
          </cell>
          <cell r="T72">
            <v>97601947.510000005</v>
          </cell>
        </row>
        <row r="73">
          <cell r="A73" t="str">
            <v>Denbighshire</v>
          </cell>
          <cell r="C73" t="str">
            <v>Female</v>
          </cell>
          <cell r="R73">
            <v>29573899.530000001</v>
          </cell>
          <cell r="S73">
            <v>44360849.289999999</v>
          </cell>
          <cell r="T73">
            <v>103508648.3</v>
          </cell>
        </row>
        <row r="74">
          <cell r="A74" t="str">
            <v>Denbighshire</v>
          </cell>
          <cell r="C74" t="str">
            <v>Male</v>
          </cell>
          <cell r="R74">
            <v>13246889.949999999</v>
          </cell>
          <cell r="S74">
            <v>19870334.93</v>
          </cell>
          <cell r="T74">
            <v>46364114.840000004</v>
          </cell>
        </row>
        <row r="75">
          <cell r="A75" t="str">
            <v>Denbighshire</v>
          </cell>
          <cell r="C75" t="str">
            <v>Female</v>
          </cell>
          <cell r="R75">
            <v>12069467.91</v>
          </cell>
          <cell r="S75">
            <v>18104201.870000001</v>
          </cell>
          <cell r="T75">
            <v>42243137.689999998</v>
          </cell>
        </row>
        <row r="76">
          <cell r="A76" t="str">
            <v>Denbighshire</v>
          </cell>
          <cell r="C76" t="str">
            <v>Male</v>
          </cell>
          <cell r="R76">
            <v>14028004.5</v>
          </cell>
          <cell r="S76">
            <v>21042006.75</v>
          </cell>
          <cell r="T76">
            <v>49098015.740000002</v>
          </cell>
        </row>
        <row r="77">
          <cell r="A77" t="str">
            <v>Denbighshire</v>
          </cell>
          <cell r="C77" t="str">
            <v>Female</v>
          </cell>
          <cell r="R77">
            <v>8738138.8809999991</v>
          </cell>
          <cell r="S77">
            <v>13107208.32</v>
          </cell>
          <cell r="T77">
            <v>30583486.079999998</v>
          </cell>
        </row>
        <row r="78">
          <cell r="A78" t="str">
            <v>Denbighshire</v>
          </cell>
          <cell r="C78" t="str">
            <v>Male</v>
          </cell>
          <cell r="R78">
            <v>8849399.1769999992</v>
          </cell>
          <cell r="S78">
            <v>13274098.77</v>
          </cell>
          <cell r="T78">
            <v>30972897.120000001</v>
          </cell>
        </row>
        <row r="79">
          <cell r="A79" t="str">
            <v>Denbighshire</v>
          </cell>
          <cell r="C79" t="str">
            <v>Female</v>
          </cell>
          <cell r="R79">
            <v>6798607.4409999996</v>
          </cell>
          <cell r="S79">
            <v>10197911.16</v>
          </cell>
          <cell r="T79">
            <v>23795126.039999999</v>
          </cell>
        </row>
        <row r="80">
          <cell r="A80" t="str">
            <v>Denbighshire</v>
          </cell>
          <cell r="C80" t="str">
            <v>Male</v>
          </cell>
          <cell r="R80">
            <v>7491643.8310000002</v>
          </cell>
          <cell r="S80">
            <v>11237465.75</v>
          </cell>
          <cell r="T80">
            <v>26220753.41</v>
          </cell>
        </row>
        <row r="81">
          <cell r="A81" t="str">
            <v>Denbighshire</v>
          </cell>
          <cell r="C81" t="str">
            <v>Female</v>
          </cell>
          <cell r="R81">
            <v>5298463.2750000004</v>
          </cell>
          <cell r="S81">
            <v>7947694.9129999997</v>
          </cell>
          <cell r="T81">
            <v>18544621.460000001</v>
          </cell>
        </row>
        <row r="82">
          <cell r="A82" t="str">
            <v>Flintshire</v>
          </cell>
          <cell r="C82" t="str">
            <v>Male</v>
          </cell>
          <cell r="R82">
            <v>16842800.359999999</v>
          </cell>
          <cell r="S82">
            <v>25264200.530000001</v>
          </cell>
          <cell r="T82">
            <v>58949801.25</v>
          </cell>
        </row>
        <row r="83">
          <cell r="A83" t="str">
            <v>Flintshire</v>
          </cell>
          <cell r="C83" t="str">
            <v>Female</v>
          </cell>
          <cell r="R83">
            <v>19685708.670000002</v>
          </cell>
          <cell r="S83">
            <v>29528563</v>
          </cell>
          <cell r="T83">
            <v>68899980.329999998</v>
          </cell>
        </row>
        <row r="84">
          <cell r="A84" t="str">
            <v>Flintshire</v>
          </cell>
          <cell r="C84" t="str">
            <v>Male</v>
          </cell>
          <cell r="R84">
            <v>17088842.370000001</v>
          </cell>
          <cell r="S84">
            <v>25633263.559999999</v>
          </cell>
          <cell r="T84">
            <v>59810948.310000002</v>
          </cell>
        </row>
        <row r="85">
          <cell r="A85" t="str">
            <v>Flintshire</v>
          </cell>
          <cell r="C85" t="str">
            <v>Female</v>
          </cell>
          <cell r="R85">
            <v>12290375.390000001</v>
          </cell>
          <cell r="S85">
            <v>18435563.09</v>
          </cell>
          <cell r="T85">
            <v>43016313.880000003</v>
          </cell>
        </row>
        <row r="86">
          <cell r="A86" t="str">
            <v>Flintshire</v>
          </cell>
          <cell r="C86" t="str">
            <v>Male</v>
          </cell>
          <cell r="R86">
            <v>14659251.26</v>
          </cell>
          <cell r="S86">
            <v>21988876.899999999</v>
          </cell>
          <cell r="T86">
            <v>51307379.420000002</v>
          </cell>
        </row>
        <row r="87">
          <cell r="A87" t="str">
            <v>Flintshire</v>
          </cell>
          <cell r="C87" t="str">
            <v>Female</v>
          </cell>
          <cell r="R87">
            <v>9131392.7890000008</v>
          </cell>
          <cell r="S87">
            <v>13697089.18</v>
          </cell>
          <cell r="T87">
            <v>31959874.760000002</v>
          </cell>
        </row>
        <row r="88">
          <cell r="A88" t="str">
            <v>Flintshire</v>
          </cell>
          <cell r="C88" t="str">
            <v>Male</v>
          </cell>
          <cell r="R88">
            <v>13201115.76</v>
          </cell>
          <cell r="S88">
            <v>19801673.640000001</v>
          </cell>
          <cell r="T88">
            <v>46203905.170000002</v>
          </cell>
        </row>
        <row r="89">
          <cell r="A89" t="str">
            <v>Flintshire</v>
          </cell>
          <cell r="C89" t="str">
            <v>Female</v>
          </cell>
          <cell r="R89">
            <v>8834986.4499999993</v>
          </cell>
          <cell r="S89">
            <v>13252479.67</v>
          </cell>
          <cell r="T89">
            <v>30922452.57</v>
          </cell>
        </row>
        <row r="90">
          <cell r="A90" t="str">
            <v>Flintshire</v>
          </cell>
          <cell r="C90" t="str">
            <v>Male</v>
          </cell>
          <cell r="R90">
            <v>9038996.9509999994</v>
          </cell>
          <cell r="S90">
            <v>13558495.43</v>
          </cell>
          <cell r="T90">
            <v>31636489.329999998</v>
          </cell>
        </row>
        <row r="91">
          <cell r="A91" t="str">
            <v>Flintshire</v>
          </cell>
          <cell r="C91" t="str">
            <v>Female</v>
          </cell>
          <cell r="R91">
            <v>6305744.2079999996</v>
          </cell>
          <cell r="S91">
            <v>9458616.3120000008</v>
          </cell>
          <cell r="T91">
            <v>22070104.73</v>
          </cell>
        </row>
        <row r="92">
          <cell r="A92" t="str">
            <v>Gwynedd</v>
          </cell>
          <cell r="C92" t="str">
            <v>Male</v>
          </cell>
          <cell r="R92">
            <v>30883745.800000001</v>
          </cell>
          <cell r="S92">
            <v>46325618.700000003</v>
          </cell>
          <cell r="T92">
            <v>108093110.3</v>
          </cell>
        </row>
        <row r="93">
          <cell r="A93" t="str">
            <v>Gwynedd</v>
          </cell>
          <cell r="C93" t="str">
            <v>Female</v>
          </cell>
          <cell r="R93">
            <v>27146686.93</v>
          </cell>
          <cell r="S93">
            <v>40720030.390000001</v>
          </cell>
          <cell r="T93">
            <v>95013404.239999995</v>
          </cell>
        </row>
        <row r="94">
          <cell r="A94" t="str">
            <v>Gwynedd</v>
          </cell>
          <cell r="C94" t="str">
            <v>Male</v>
          </cell>
          <cell r="R94">
            <v>20005540.359999999</v>
          </cell>
          <cell r="S94">
            <v>30008310.539999999</v>
          </cell>
          <cell r="T94">
            <v>70019391.260000005</v>
          </cell>
        </row>
        <row r="95">
          <cell r="A95" t="str">
            <v>Gwynedd</v>
          </cell>
          <cell r="C95" t="str">
            <v>Female</v>
          </cell>
          <cell r="R95">
            <v>16331914.6</v>
          </cell>
          <cell r="S95">
            <v>24497871.890000001</v>
          </cell>
          <cell r="T95">
            <v>57161701.090000004</v>
          </cell>
        </row>
        <row r="96">
          <cell r="A96" t="str">
            <v>Gwynedd</v>
          </cell>
          <cell r="C96" t="str">
            <v>Male</v>
          </cell>
          <cell r="R96">
            <v>20292339.5</v>
          </cell>
          <cell r="S96">
            <v>30438509.25</v>
          </cell>
          <cell r="T96">
            <v>71023188.25</v>
          </cell>
        </row>
        <row r="97">
          <cell r="A97" t="str">
            <v>Gwynedd</v>
          </cell>
          <cell r="C97" t="str">
            <v>Female</v>
          </cell>
          <cell r="R97">
            <v>13035550.189999999</v>
          </cell>
          <cell r="S97">
            <v>19553325.280000001</v>
          </cell>
          <cell r="T97">
            <v>45624425.649999999</v>
          </cell>
        </row>
        <row r="98">
          <cell r="A98" t="str">
            <v>Gwynedd</v>
          </cell>
          <cell r="C98" t="str">
            <v>Male</v>
          </cell>
          <cell r="R98">
            <v>14769219.99</v>
          </cell>
          <cell r="S98">
            <v>22153829.98</v>
          </cell>
          <cell r="T98">
            <v>51692269.960000001</v>
          </cell>
        </row>
        <row r="99">
          <cell r="A99" t="str">
            <v>Gwynedd</v>
          </cell>
          <cell r="C99" t="str">
            <v>Female</v>
          </cell>
          <cell r="R99">
            <v>8181900.2800000003</v>
          </cell>
          <cell r="S99">
            <v>12272850.42</v>
          </cell>
          <cell r="T99">
            <v>28636650.98</v>
          </cell>
        </row>
        <row r="100">
          <cell r="A100" t="str">
            <v>Gwynedd</v>
          </cell>
          <cell r="C100" t="str">
            <v>Male</v>
          </cell>
          <cell r="R100">
            <v>9375380.0040000007</v>
          </cell>
          <cell r="S100">
            <v>14063070.01</v>
          </cell>
          <cell r="T100">
            <v>32813830.010000002</v>
          </cell>
        </row>
        <row r="101">
          <cell r="A101" t="str">
            <v>Gwynedd</v>
          </cell>
          <cell r="C101" t="str">
            <v>Female</v>
          </cell>
          <cell r="R101">
            <v>5830322.2850000001</v>
          </cell>
          <cell r="S101">
            <v>8745483.4279999994</v>
          </cell>
          <cell r="T101">
            <v>20406128</v>
          </cell>
        </row>
        <row r="102">
          <cell r="A102" t="str">
            <v>Isle of Anglesey</v>
          </cell>
          <cell r="C102" t="str">
            <v>Male</v>
          </cell>
          <cell r="R102">
            <v>16145597.83</v>
          </cell>
          <cell r="S102">
            <v>24218396.75</v>
          </cell>
          <cell r="T102">
            <v>56509592.420000002</v>
          </cell>
        </row>
        <row r="103">
          <cell r="A103" t="str">
            <v>Isle of Anglesey</v>
          </cell>
          <cell r="C103" t="str">
            <v>Female</v>
          </cell>
          <cell r="R103">
            <v>10251824.41</v>
          </cell>
          <cell r="S103">
            <v>15377736.619999999</v>
          </cell>
          <cell r="T103">
            <v>35881385.439999998</v>
          </cell>
        </row>
        <row r="104">
          <cell r="A104" t="str">
            <v>Isle of Anglesey</v>
          </cell>
          <cell r="C104" t="str">
            <v>Male</v>
          </cell>
          <cell r="R104">
            <v>6524497.9979999997</v>
          </cell>
          <cell r="S104">
            <v>9786746.9969999995</v>
          </cell>
          <cell r="T104">
            <v>22835742.989999998</v>
          </cell>
        </row>
        <row r="105">
          <cell r="A105" t="str">
            <v>Isle of Anglesey</v>
          </cell>
          <cell r="C105" t="str">
            <v>Female</v>
          </cell>
          <cell r="R105">
            <v>6133555.6239999998</v>
          </cell>
          <cell r="S105">
            <v>9200333.4360000007</v>
          </cell>
          <cell r="T105">
            <v>21467444.690000001</v>
          </cell>
        </row>
        <row r="106">
          <cell r="A106" t="str">
            <v>Isle of Anglesey</v>
          </cell>
          <cell r="C106" t="str">
            <v>Male</v>
          </cell>
          <cell r="R106">
            <v>13429030.75</v>
          </cell>
          <cell r="S106">
            <v>20143546.120000001</v>
          </cell>
          <cell r="T106">
            <v>47001607.619999997</v>
          </cell>
        </row>
        <row r="107">
          <cell r="A107" t="str">
            <v>Isle of Anglesey</v>
          </cell>
          <cell r="C107" t="str">
            <v>Female</v>
          </cell>
          <cell r="R107">
            <v>6042927.8650000002</v>
          </cell>
          <cell r="S107">
            <v>9064391.7970000003</v>
          </cell>
          <cell r="T107">
            <v>21150247.530000001</v>
          </cell>
        </row>
        <row r="108">
          <cell r="A108" t="str">
            <v>Isle of Anglesey</v>
          </cell>
          <cell r="C108" t="str">
            <v>Male</v>
          </cell>
          <cell r="R108">
            <v>6216085.3109999998</v>
          </cell>
          <cell r="S108">
            <v>9324127.966</v>
          </cell>
          <cell r="T108">
            <v>21756298.59</v>
          </cell>
        </row>
        <row r="109">
          <cell r="A109" t="str">
            <v>Isle of Anglesey</v>
          </cell>
          <cell r="C109" t="str">
            <v>Female</v>
          </cell>
          <cell r="R109">
            <v>4075520.25</v>
          </cell>
          <cell r="S109">
            <v>6113280.375</v>
          </cell>
          <cell r="T109">
            <v>14264320.869999999</v>
          </cell>
        </row>
        <row r="110">
          <cell r="A110" t="str">
            <v>Isle of Anglesey</v>
          </cell>
          <cell r="C110" t="str">
            <v>Male</v>
          </cell>
          <cell r="R110">
            <v>4406788.9419999998</v>
          </cell>
          <cell r="S110">
            <v>6610183.4129999997</v>
          </cell>
          <cell r="T110">
            <v>15423761.300000001</v>
          </cell>
        </row>
        <row r="111">
          <cell r="A111" t="str">
            <v>Isle of Anglesey</v>
          </cell>
          <cell r="C111" t="str">
            <v>Female</v>
          </cell>
          <cell r="R111">
            <v>2468528.8760000002</v>
          </cell>
          <cell r="S111">
            <v>3702793.3139999998</v>
          </cell>
          <cell r="T111">
            <v>8639851.0669999998</v>
          </cell>
        </row>
        <row r="112">
          <cell r="A112" t="str">
            <v>Merthyr Tydfil</v>
          </cell>
          <cell r="C112" t="str">
            <v>Male</v>
          </cell>
          <cell r="R112">
            <v>25842057.75</v>
          </cell>
          <cell r="S112">
            <v>38763086.630000003</v>
          </cell>
          <cell r="T112">
            <v>90447202.140000001</v>
          </cell>
        </row>
        <row r="113">
          <cell r="A113" t="str">
            <v>Merthyr Tydfil</v>
          </cell>
          <cell r="C113" t="str">
            <v>Female</v>
          </cell>
          <cell r="R113">
            <v>18128979.239999998</v>
          </cell>
          <cell r="S113">
            <v>27193468.859999999</v>
          </cell>
          <cell r="T113">
            <v>63451427.350000001</v>
          </cell>
        </row>
        <row r="114">
          <cell r="A114" t="str">
            <v>Merthyr Tydfil</v>
          </cell>
          <cell r="C114" t="str">
            <v>Male</v>
          </cell>
          <cell r="R114">
            <v>18517797.039999999</v>
          </cell>
          <cell r="S114">
            <v>27776695.550000001</v>
          </cell>
          <cell r="T114">
            <v>64812289.619999997</v>
          </cell>
        </row>
        <row r="115">
          <cell r="A115" t="str">
            <v>Merthyr Tydfil</v>
          </cell>
          <cell r="C115" t="str">
            <v>Female</v>
          </cell>
          <cell r="R115">
            <v>13980969.1</v>
          </cell>
          <cell r="S115">
            <v>20971453.649999999</v>
          </cell>
          <cell r="T115">
            <v>48933391.850000001</v>
          </cell>
        </row>
        <row r="116">
          <cell r="A116" t="str">
            <v>Merthyr Tydfil</v>
          </cell>
          <cell r="C116" t="str">
            <v>Male</v>
          </cell>
          <cell r="R116">
            <v>14794316.16</v>
          </cell>
          <cell r="S116">
            <v>22191474.23</v>
          </cell>
          <cell r="T116">
            <v>51780106.539999999</v>
          </cell>
        </row>
        <row r="117">
          <cell r="A117" t="str">
            <v>Merthyr Tydfil</v>
          </cell>
          <cell r="C117" t="str">
            <v>Female</v>
          </cell>
          <cell r="R117">
            <v>7140079.9859999996</v>
          </cell>
          <cell r="S117">
            <v>10710119.98</v>
          </cell>
          <cell r="T117">
            <v>24990279.949999999</v>
          </cell>
        </row>
        <row r="118">
          <cell r="A118" t="str">
            <v>Merthyr Tydfil</v>
          </cell>
          <cell r="C118" t="str">
            <v>Male</v>
          </cell>
          <cell r="R118">
            <v>10132545.119999999</v>
          </cell>
          <cell r="S118">
            <v>15198817.67</v>
          </cell>
          <cell r="T118">
            <v>35463907.899999999</v>
          </cell>
        </row>
        <row r="119">
          <cell r="A119" t="str">
            <v>Merthyr Tydfil</v>
          </cell>
          <cell r="C119" t="str">
            <v>Female</v>
          </cell>
          <cell r="R119">
            <v>6446464.1919999998</v>
          </cell>
          <cell r="S119">
            <v>9669696.2890000008</v>
          </cell>
          <cell r="T119">
            <v>22562624.670000002</v>
          </cell>
        </row>
        <row r="120">
          <cell r="A120" t="str">
            <v>Merthyr Tydfil</v>
          </cell>
          <cell r="C120" t="str">
            <v>Male</v>
          </cell>
          <cell r="R120">
            <v>5676709.9189999998</v>
          </cell>
          <cell r="S120">
            <v>8515064.8780000005</v>
          </cell>
          <cell r="T120">
            <v>19868484.719999999</v>
          </cell>
        </row>
        <row r="121">
          <cell r="A121" t="str">
            <v>Merthyr Tydfil</v>
          </cell>
          <cell r="C121" t="str">
            <v>Female</v>
          </cell>
          <cell r="R121">
            <v>3299916.787</v>
          </cell>
          <cell r="S121">
            <v>4949875.18</v>
          </cell>
          <cell r="T121">
            <v>11549708.75</v>
          </cell>
        </row>
        <row r="122">
          <cell r="A122" t="str">
            <v>Monmouthshire</v>
          </cell>
          <cell r="C122" t="str">
            <v>Male</v>
          </cell>
          <cell r="R122">
            <v>14735091.41</v>
          </cell>
          <cell r="S122">
            <v>22102637.109999999</v>
          </cell>
          <cell r="T122">
            <v>51572819.93</v>
          </cell>
        </row>
        <row r="123">
          <cell r="A123" t="str">
            <v>Monmouthshire</v>
          </cell>
          <cell r="C123" t="str">
            <v>Female</v>
          </cell>
          <cell r="R123">
            <v>8914219.3870000001</v>
          </cell>
          <cell r="S123">
            <v>13371329.08</v>
          </cell>
          <cell r="T123">
            <v>31199767.859999999</v>
          </cell>
        </row>
        <row r="124">
          <cell r="A124" t="str">
            <v>Monmouthshire</v>
          </cell>
          <cell r="C124" t="str">
            <v>Male</v>
          </cell>
          <cell r="R124">
            <v>14700448.02</v>
          </cell>
          <cell r="S124">
            <v>22050672.039999999</v>
          </cell>
          <cell r="T124">
            <v>51451568.090000004</v>
          </cell>
        </row>
        <row r="125">
          <cell r="A125" t="str">
            <v>Monmouthshire</v>
          </cell>
          <cell r="C125" t="str">
            <v>Female</v>
          </cell>
          <cell r="R125">
            <v>7480129.2659999998</v>
          </cell>
          <cell r="S125">
            <v>11220193.9</v>
          </cell>
          <cell r="T125">
            <v>26180452.43</v>
          </cell>
        </row>
        <row r="126">
          <cell r="A126" t="str">
            <v>Monmouthshire</v>
          </cell>
          <cell r="C126" t="str">
            <v>Male</v>
          </cell>
          <cell r="R126">
            <v>12835301.390000001</v>
          </cell>
          <cell r="S126">
            <v>19252952.079999998</v>
          </cell>
          <cell r="T126">
            <v>44923554.850000001</v>
          </cell>
        </row>
        <row r="127">
          <cell r="A127" t="str">
            <v>Monmouthshire</v>
          </cell>
          <cell r="C127" t="str">
            <v>Female</v>
          </cell>
          <cell r="R127">
            <v>8918486.4849999994</v>
          </cell>
          <cell r="S127">
            <v>13377729.73</v>
          </cell>
          <cell r="T127">
            <v>31214702.699999999</v>
          </cell>
        </row>
        <row r="128">
          <cell r="A128" t="str">
            <v>Monmouthshire</v>
          </cell>
          <cell r="C128" t="str">
            <v>Male</v>
          </cell>
          <cell r="R128">
            <v>8378099.415</v>
          </cell>
          <cell r="S128">
            <v>12567149.119999999</v>
          </cell>
          <cell r="T128">
            <v>29323347.949999999</v>
          </cell>
        </row>
        <row r="129">
          <cell r="A129" t="str">
            <v>Monmouthshire</v>
          </cell>
          <cell r="C129" t="str">
            <v>Female</v>
          </cell>
          <cell r="R129">
            <v>5814701.5820000004</v>
          </cell>
          <cell r="S129">
            <v>8722052.3719999995</v>
          </cell>
          <cell r="T129">
            <v>20351455.539999999</v>
          </cell>
        </row>
        <row r="130">
          <cell r="A130" t="str">
            <v>Monmouthshire</v>
          </cell>
          <cell r="C130" t="str">
            <v>Male</v>
          </cell>
          <cell r="R130">
            <v>6860060.0630000001</v>
          </cell>
          <cell r="S130">
            <v>10290090.09</v>
          </cell>
          <cell r="T130">
            <v>24010210.219999999</v>
          </cell>
        </row>
        <row r="131">
          <cell r="A131" t="str">
            <v>Monmouthshire</v>
          </cell>
          <cell r="C131" t="str">
            <v>Female</v>
          </cell>
          <cell r="R131">
            <v>5909277.7929999996</v>
          </cell>
          <cell r="S131">
            <v>8863916.6899999995</v>
          </cell>
          <cell r="T131">
            <v>20682472.280000001</v>
          </cell>
        </row>
        <row r="132">
          <cell r="A132" t="str">
            <v>Neath Port Talbot</v>
          </cell>
          <cell r="C132" t="str">
            <v>Male</v>
          </cell>
          <cell r="R132">
            <v>36180525.359999999</v>
          </cell>
          <cell r="S132">
            <v>54270788.049999997</v>
          </cell>
          <cell r="T132">
            <v>126631838.8</v>
          </cell>
        </row>
        <row r="133">
          <cell r="A133" t="str">
            <v>Neath Port Talbot</v>
          </cell>
          <cell r="C133" t="str">
            <v>Female</v>
          </cell>
          <cell r="R133">
            <v>19686886.98</v>
          </cell>
          <cell r="S133">
            <v>29530330.460000001</v>
          </cell>
          <cell r="T133">
            <v>68904104.420000002</v>
          </cell>
        </row>
        <row r="134">
          <cell r="A134" t="str">
            <v>Neath Port Talbot</v>
          </cell>
          <cell r="C134" t="str">
            <v>Male</v>
          </cell>
          <cell r="R134">
            <v>25895207.129999999</v>
          </cell>
          <cell r="S134">
            <v>38842810.689999998</v>
          </cell>
          <cell r="T134">
            <v>90633224.950000003</v>
          </cell>
        </row>
        <row r="135">
          <cell r="A135" t="str">
            <v>Neath Port Talbot</v>
          </cell>
          <cell r="C135" t="str">
            <v>Female</v>
          </cell>
          <cell r="R135">
            <v>14799693.16</v>
          </cell>
          <cell r="S135">
            <v>22199539.73</v>
          </cell>
          <cell r="T135">
            <v>51798926.049999997</v>
          </cell>
        </row>
        <row r="136">
          <cell r="A136" t="str">
            <v>Neath Port Talbot</v>
          </cell>
          <cell r="C136" t="str">
            <v>Male</v>
          </cell>
          <cell r="R136">
            <v>14484121.210000001</v>
          </cell>
          <cell r="S136">
            <v>21726181.82</v>
          </cell>
          <cell r="T136">
            <v>50694424.240000002</v>
          </cell>
        </row>
        <row r="137">
          <cell r="A137" t="str">
            <v>Neath Port Talbot</v>
          </cell>
          <cell r="C137" t="str">
            <v>Female</v>
          </cell>
          <cell r="R137">
            <v>8771862.7050000001</v>
          </cell>
          <cell r="S137">
            <v>13157794.060000001</v>
          </cell>
          <cell r="T137">
            <v>30701519.469999999</v>
          </cell>
        </row>
        <row r="138">
          <cell r="A138" t="str">
            <v>Neath Port Talbot</v>
          </cell>
          <cell r="C138" t="str">
            <v>Male</v>
          </cell>
          <cell r="R138">
            <v>9139297.9030000009</v>
          </cell>
          <cell r="S138">
            <v>13708946.85</v>
          </cell>
          <cell r="T138">
            <v>31987542.66</v>
          </cell>
        </row>
        <row r="139">
          <cell r="A139" t="str">
            <v>Neath Port Talbot</v>
          </cell>
          <cell r="C139" t="str">
            <v>Female</v>
          </cell>
          <cell r="R139">
            <v>7406671.3990000002</v>
          </cell>
          <cell r="S139">
            <v>11110007.1</v>
          </cell>
          <cell r="T139">
            <v>25923349.899999999</v>
          </cell>
        </row>
        <row r="140">
          <cell r="A140" t="str">
            <v>Neath Port Talbot</v>
          </cell>
          <cell r="C140" t="str">
            <v>Male</v>
          </cell>
          <cell r="R140">
            <v>9220520.4179999996</v>
          </cell>
          <cell r="S140">
            <v>13830780.630000001</v>
          </cell>
          <cell r="T140">
            <v>32271821.460000001</v>
          </cell>
        </row>
        <row r="141">
          <cell r="A141" t="str">
            <v>Neath Port Talbot</v>
          </cell>
          <cell r="C141" t="str">
            <v>Female</v>
          </cell>
          <cell r="R141">
            <v>4485496.432</v>
          </cell>
          <cell r="S141">
            <v>6728244.648</v>
          </cell>
          <cell r="T141">
            <v>15699237.51</v>
          </cell>
        </row>
        <row r="142">
          <cell r="A142" t="str">
            <v>Newport</v>
          </cell>
          <cell r="C142" t="str">
            <v>Male</v>
          </cell>
          <cell r="R142">
            <v>27975950.219999999</v>
          </cell>
          <cell r="S142">
            <v>41963925.329999998</v>
          </cell>
          <cell r="T142">
            <v>97915825.780000001</v>
          </cell>
        </row>
        <row r="143">
          <cell r="A143" t="str">
            <v>Newport</v>
          </cell>
          <cell r="C143" t="str">
            <v>Female</v>
          </cell>
          <cell r="R143">
            <v>21265885.489999998</v>
          </cell>
          <cell r="S143">
            <v>31898828.239999998</v>
          </cell>
          <cell r="T143">
            <v>74430599.219999999</v>
          </cell>
        </row>
        <row r="144">
          <cell r="A144" t="str">
            <v>Newport</v>
          </cell>
          <cell r="C144" t="str">
            <v>Male</v>
          </cell>
          <cell r="R144">
            <v>21007182.170000002</v>
          </cell>
          <cell r="S144">
            <v>31510773.260000002</v>
          </cell>
          <cell r="T144">
            <v>73525137.599999994</v>
          </cell>
        </row>
        <row r="145">
          <cell r="A145" t="str">
            <v>Newport</v>
          </cell>
          <cell r="C145" t="str">
            <v>Female</v>
          </cell>
          <cell r="R145">
            <v>10930903.390000001</v>
          </cell>
          <cell r="S145">
            <v>16396355.09</v>
          </cell>
          <cell r="T145">
            <v>38258161.880000003</v>
          </cell>
        </row>
        <row r="146">
          <cell r="A146" t="str">
            <v>Newport</v>
          </cell>
          <cell r="C146" t="str">
            <v>Male</v>
          </cell>
          <cell r="R146">
            <v>15961387.539999999</v>
          </cell>
          <cell r="S146">
            <v>23942081.309999999</v>
          </cell>
          <cell r="T146">
            <v>55864856.390000001</v>
          </cell>
        </row>
        <row r="147">
          <cell r="A147" t="str">
            <v>Newport</v>
          </cell>
          <cell r="C147" t="str">
            <v>Female</v>
          </cell>
          <cell r="R147">
            <v>9699419.9920000006</v>
          </cell>
          <cell r="S147">
            <v>14549129.99</v>
          </cell>
          <cell r="T147">
            <v>33947969.969999999</v>
          </cell>
        </row>
        <row r="148">
          <cell r="A148" t="str">
            <v>Newport</v>
          </cell>
          <cell r="C148" t="str">
            <v>Male</v>
          </cell>
          <cell r="R148">
            <v>9445436.1740000006</v>
          </cell>
          <cell r="S148">
            <v>14168154.26</v>
          </cell>
          <cell r="T148">
            <v>33059026.609999999</v>
          </cell>
        </row>
        <row r="149">
          <cell r="A149" t="str">
            <v>Newport</v>
          </cell>
          <cell r="C149" t="str">
            <v>Female</v>
          </cell>
          <cell r="R149">
            <v>4821152.1440000003</v>
          </cell>
          <cell r="S149">
            <v>7231728.2149999999</v>
          </cell>
          <cell r="T149">
            <v>16874032.5</v>
          </cell>
        </row>
        <row r="150">
          <cell r="A150" t="str">
            <v>Newport</v>
          </cell>
          <cell r="C150" t="str">
            <v>Male</v>
          </cell>
          <cell r="R150">
            <v>7097385.9929999998</v>
          </cell>
          <cell r="S150">
            <v>10646078.99</v>
          </cell>
          <cell r="T150">
            <v>24840850.98</v>
          </cell>
        </row>
        <row r="151">
          <cell r="A151" t="str">
            <v>Newport</v>
          </cell>
          <cell r="C151" t="str">
            <v>Female</v>
          </cell>
          <cell r="R151">
            <v>4870249.0729999999</v>
          </cell>
          <cell r="S151">
            <v>7305373.6090000002</v>
          </cell>
          <cell r="T151">
            <v>17045871.760000002</v>
          </cell>
        </row>
        <row r="152">
          <cell r="A152" t="str">
            <v>Pembrokeshire</v>
          </cell>
          <cell r="C152" t="str">
            <v>Male</v>
          </cell>
          <cell r="R152">
            <v>26502421.350000001</v>
          </cell>
          <cell r="S152">
            <v>39753632.020000003</v>
          </cell>
          <cell r="T152">
            <v>92758474.709999993</v>
          </cell>
        </row>
        <row r="153">
          <cell r="A153" t="str">
            <v>Pembrokeshire</v>
          </cell>
          <cell r="C153" t="str">
            <v>Female</v>
          </cell>
          <cell r="R153">
            <v>15970462.289999999</v>
          </cell>
          <cell r="S153">
            <v>23955693.43</v>
          </cell>
          <cell r="T153">
            <v>55896618.009999998</v>
          </cell>
        </row>
        <row r="154">
          <cell r="A154" t="str">
            <v>Pembrokeshire</v>
          </cell>
          <cell r="C154" t="str">
            <v>Male</v>
          </cell>
          <cell r="R154">
            <v>19360595.059999999</v>
          </cell>
          <cell r="S154">
            <v>29040892.59</v>
          </cell>
          <cell r="T154">
            <v>67762082.719999999</v>
          </cell>
        </row>
        <row r="155">
          <cell r="A155" t="str">
            <v>Pembrokeshire</v>
          </cell>
          <cell r="C155" t="str">
            <v>Female</v>
          </cell>
          <cell r="R155">
            <v>11770478.98</v>
          </cell>
          <cell r="S155">
            <v>17655718.469999999</v>
          </cell>
          <cell r="T155">
            <v>41196676.43</v>
          </cell>
        </row>
        <row r="156">
          <cell r="A156" t="str">
            <v>Pembrokeshire</v>
          </cell>
          <cell r="C156" t="str">
            <v>Male</v>
          </cell>
          <cell r="R156">
            <v>14901331.210000001</v>
          </cell>
          <cell r="S156">
            <v>22351996.809999999</v>
          </cell>
          <cell r="T156">
            <v>52154659.219999999</v>
          </cell>
        </row>
        <row r="157">
          <cell r="A157" t="str">
            <v>Pembrokeshire</v>
          </cell>
          <cell r="C157" t="str">
            <v>Female</v>
          </cell>
          <cell r="R157">
            <v>9773039.9790000003</v>
          </cell>
          <cell r="S157">
            <v>14659559.970000001</v>
          </cell>
          <cell r="T157">
            <v>34205639.920000002</v>
          </cell>
        </row>
        <row r="158">
          <cell r="A158" t="str">
            <v>Pembrokeshire</v>
          </cell>
          <cell r="C158" t="str">
            <v>Male</v>
          </cell>
          <cell r="R158">
            <v>10171453.68</v>
          </cell>
          <cell r="S158">
            <v>15257180.52</v>
          </cell>
          <cell r="T158">
            <v>35600087.869999997</v>
          </cell>
        </row>
        <row r="159">
          <cell r="A159" t="str">
            <v>Pembrokeshire</v>
          </cell>
          <cell r="C159" t="str">
            <v>Female</v>
          </cell>
          <cell r="R159">
            <v>8372753.1619999995</v>
          </cell>
          <cell r="S159">
            <v>12559129.74</v>
          </cell>
          <cell r="T159">
            <v>29304636.07</v>
          </cell>
        </row>
        <row r="160">
          <cell r="A160" t="str">
            <v>Pembrokeshire</v>
          </cell>
          <cell r="C160" t="str">
            <v>Male</v>
          </cell>
          <cell r="R160">
            <v>11470994.460000001</v>
          </cell>
          <cell r="S160">
            <v>17206491.699999999</v>
          </cell>
          <cell r="T160">
            <v>40148480.619999997</v>
          </cell>
        </row>
        <row r="161">
          <cell r="A161" t="str">
            <v>Pembrokeshire</v>
          </cell>
          <cell r="C161" t="str">
            <v>Female</v>
          </cell>
          <cell r="R161">
            <v>3392411.24</v>
          </cell>
          <cell r="S161">
            <v>5088616.8590000002</v>
          </cell>
          <cell r="T161">
            <v>11873439.34</v>
          </cell>
        </row>
        <row r="162">
          <cell r="A162" t="str">
            <v>Powys</v>
          </cell>
          <cell r="C162" t="str">
            <v>Male</v>
          </cell>
          <cell r="R162">
            <v>23416417.940000001</v>
          </cell>
          <cell r="S162">
            <v>35124626.899999999</v>
          </cell>
          <cell r="T162">
            <v>81957462.769999996</v>
          </cell>
        </row>
        <row r="163">
          <cell r="A163" t="str">
            <v>Powys</v>
          </cell>
          <cell r="C163" t="str">
            <v>Female</v>
          </cell>
          <cell r="R163">
            <v>13113794.369999999</v>
          </cell>
          <cell r="S163">
            <v>19670691.559999999</v>
          </cell>
          <cell r="T163">
            <v>45898280.299999997</v>
          </cell>
        </row>
        <row r="164">
          <cell r="A164" t="str">
            <v>Powys</v>
          </cell>
          <cell r="C164" t="str">
            <v>Male</v>
          </cell>
          <cell r="R164">
            <v>15610128.23</v>
          </cell>
          <cell r="S164">
            <v>23415192.350000001</v>
          </cell>
          <cell r="T164">
            <v>54635448.810000002</v>
          </cell>
        </row>
        <row r="165">
          <cell r="A165" t="str">
            <v>Powys</v>
          </cell>
          <cell r="C165" t="str">
            <v>Female</v>
          </cell>
          <cell r="R165">
            <v>12003651.689999999</v>
          </cell>
          <cell r="S165">
            <v>18005477.530000001</v>
          </cell>
          <cell r="T165">
            <v>42012780.909999996</v>
          </cell>
        </row>
        <row r="166">
          <cell r="A166" t="str">
            <v>Powys</v>
          </cell>
          <cell r="C166" t="str">
            <v>Male</v>
          </cell>
          <cell r="R166">
            <v>13095022.76</v>
          </cell>
          <cell r="S166">
            <v>19642534.140000001</v>
          </cell>
          <cell r="T166">
            <v>45832579.659999996</v>
          </cell>
        </row>
        <row r="167">
          <cell r="A167" t="str">
            <v>Powys</v>
          </cell>
          <cell r="C167" t="str">
            <v>Female</v>
          </cell>
          <cell r="R167">
            <v>8729377.8460000008</v>
          </cell>
          <cell r="S167">
            <v>13094066.77</v>
          </cell>
          <cell r="T167">
            <v>30552822.460000001</v>
          </cell>
        </row>
        <row r="168">
          <cell r="A168" t="str">
            <v>Powys</v>
          </cell>
          <cell r="C168" t="str">
            <v>Male</v>
          </cell>
          <cell r="R168">
            <v>11307642.67</v>
          </cell>
          <cell r="S168">
            <v>16961464</v>
          </cell>
          <cell r="T168">
            <v>39576749.340000004</v>
          </cell>
        </row>
        <row r="169">
          <cell r="A169" t="str">
            <v>Powys</v>
          </cell>
          <cell r="C169" t="str">
            <v>Female</v>
          </cell>
          <cell r="R169">
            <v>8730822.7789999992</v>
          </cell>
          <cell r="S169">
            <v>13096234.17</v>
          </cell>
          <cell r="T169">
            <v>30557879.73</v>
          </cell>
        </row>
        <row r="170">
          <cell r="A170" t="str">
            <v>Powys</v>
          </cell>
          <cell r="C170" t="str">
            <v>Male</v>
          </cell>
          <cell r="R170">
            <v>5475460.5109999999</v>
          </cell>
          <cell r="S170">
            <v>8213190.7659999998</v>
          </cell>
          <cell r="T170">
            <v>19164111.789999999</v>
          </cell>
        </row>
        <row r="171">
          <cell r="A171" t="str">
            <v>Powys</v>
          </cell>
          <cell r="C171" t="str">
            <v>Female</v>
          </cell>
          <cell r="R171">
            <v>3753482.6430000002</v>
          </cell>
          <cell r="S171">
            <v>5630223.9649999999</v>
          </cell>
          <cell r="T171">
            <v>13137189.25</v>
          </cell>
        </row>
        <row r="172">
          <cell r="A172" t="str">
            <v>Rhondda Cynon Taf</v>
          </cell>
          <cell r="C172" t="str">
            <v>Male</v>
          </cell>
          <cell r="R172">
            <v>38686365.810000002</v>
          </cell>
          <cell r="S172">
            <v>58029548.719999999</v>
          </cell>
          <cell r="T172">
            <v>135402280.30000001</v>
          </cell>
        </row>
        <row r="173">
          <cell r="A173" t="str">
            <v>Rhondda Cynon Taf</v>
          </cell>
          <cell r="C173" t="str">
            <v>Female</v>
          </cell>
          <cell r="R173">
            <v>28484234.350000001</v>
          </cell>
          <cell r="S173">
            <v>42726351.530000001</v>
          </cell>
          <cell r="T173">
            <v>99694820.239999995</v>
          </cell>
        </row>
        <row r="174">
          <cell r="A174" t="str">
            <v>Rhondda Cynon Taf</v>
          </cell>
          <cell r="C174" t="str">
            <v>Male</v>
          </cell>
          <cell r="R174">
            <v>28615160.899999999</v>
          </cell>
          <cell r="S174">
            <v>42922741.350000001</v>
          </cell>
          <cell r="T174">
            <v>100153063.09999999</v>
          </cell>
        </row>
        <row r="175">
          <cell r="A175" t="str">
            <v>Rhondda Cynon Taf</v>
          </cell>
          <cell r="C175" t="str">
            <v>Female</v>
          </cell>
          <cell r="R175">
            <v>19973934.73</v>
          </cell>
          <cell r="S175">
            <v>29960902.09</v>
          </cell>
          <cell r="T175">
            <v>69908771.540000007</v>
          </cell>
        </row>
        <row r="176">
          <cell r="A176" t="str">
            <v>Rhondda Cynon Taf</v>
          </cell>
          <cell r="C176" t="str">
            <v>Male</v>
          </cell>
          <cell r="R176">
            <v>15782035</v>
          </cell>
          <cell r="S176">
            <v>23673052.5</v>
          </cell>
          <cell r="T176">
            <v>55237122.5</v>
          </cell>
        </row>
        <row r="177">
          <cell r="A177" t="str">
            <v>Rhondda Cynon Taf</v>
          </cell>
          <cell r="C177" t="str">
            <v>Female</v>
          </cell>
          <cell r="R177">
            <v>9441414.3709999993</v>
          </cell>
          <cell r="S177">
            <v>14162121.560000001</v>
          </cell>
          <cell r="T177">
            <v>33044950.300000001</v>
          </cell>
        </row>
        <row r="178">
          <cell r="A178" t="str">
            <v>Rhondda Cynon Taf</v>
          </cell>
          <cell r="C178" t="str">
            <v>Male</v>
          </cell>
          <cell r="R178">
            <v>10756447.91</v>
          </cell>
          <cell r="S178">
            <v>16134671.859999999</v>
          </cell>
          <cell r="T178">
            <v>37647567.68</v>
          </cell>
        </row>
        <row r="179">
          <cell r="A179" t="str">
            <v>Rhondda Cynon Taf</v>
          </cell>
          <cell r="C179" t="str">
            <v>Female</v>
          </cell>
          <cell r="R179">
            <v>8215053.0530000003</v>
          </cell>
          <cell r="S179">
            <v>12322579.58</v>
          </cell>
          <cell r="T179">
            <v>28752685.690000001</v>
          </cell>
        </row>
        <row r="180">
          <cell r="A180" t="str">
            <v>Rhondda Cynon Taf</v>
          </cell>
          <cell r="C180" t="str">
            <v>Male</v>
          </cell>
          <cell r="R180">
            <v>6661939.3859999999</v>
          </cell>
          <cell r="S180">
            <v>9992909.0789999999</v>
          </cell>
          <cell r="T180">
            <v>23316787.850000001</v>
          </cell>
        </row>
        <row r="181">
          <cell r="A181" t="str">
            <v>Rhondda Cynon Taf</v>
          </cell>
          <cell r="C181" t="str">
            <v>Female</v>
          </cell>
          <cell r="R181">
            <v>5315051.3679999998</v>
          </cell>
          <cell r="S181">
            <v>7972577.051</v>
          </cell>
          <cell r="T181">
            <v>18602679.789999999</v>
          </cell>
        </row>
        <row r="182">
          <cell r="A182" t="str">
            <v>Swansea</v>
          </cell>
          <cell r="C182" t="str">
            <v>Male</v>
          </cell>
          <cell r="R182">
            <v>36325282.369999997</v>
          </cell>
          <cell r="S182">
            <v>54487923.560000002</v>
          </cell>
          <cell r="T182">
            <v>127138488.3</v>
          </cell>
        </row>
        <row r="183">
          <cell r="A183" t="str">
            <v>Swansea</v>
          </cell>
          <cell r="C183" t="str">
            <v>Female</v>
          </cell>
          <cell r="R183">
            <v>23007167.530000001</v>
          </cell>
          <cell r="S183">
            <v>34510751.289999999</v>
          </cell>
          <cell r="T183">
            <v>80525086.340000004</v>
          </cell>
        </row>
        <row r="184">
          <cell r="A184" t="str">
            <v>Swansea</v>
          </cell>
          <cell r="C184" t="str">
            <v>Male</v>
          </cell>
          <cell r="R184">
            <v>18268684.949999999</v>
          </cell>
          <cell r="S184">
            <v>27403027.43</v>
          </cell>
          <cell r="T184">
            <v>63940397.329999998</v>
          </cell>
        </row>
        <row r="185">
          <cell r="A185" t="str">
            <v>Swansea</v>
          </cell>
          <cell r="C185" t="str">
            <v>Female</v>
          </cell>
          <cell r="R185">
            <v>12889145.939999999</v>
          </cell>
          <cell r="S185">
            <v>19333718.91</v>
          </cell>
          <cell r="T185">
            <v>45112010.799999997</v>
          </cell>
        </row>
        <row r="186">
          <cell r="A186" t="str">
            <v>Swansea</v>
          </cell>
          <cell r="C186" t="str">
            <v>Male</v>
          </cell>
          <cell r="R186">
            <v>16588972.720000001</v>
          </cell>
          <cell r="S186">
            <v>24883459.07</v>
          </cell>
          <cell r="T186">
            <v>58061404.509999998</v>
          </cell>
        </row>
        <row r="187">
          <cell r="A187" t="str">
            <v>Swansea</v>
          </cell>
          <cell r="C187" t="str">
            <v>Female</v>
          </cell>
          <cell r="R187">
            <v>13359607.35</v>
          </cell>
          <cell r="S187">
            <v>20039411.030000001</v>
          </cell>
          <cell r="T187">
            <v>46758625.729999997</v>
          </cell>
        </row>
        <row r="188">
          <cell r="A188" t="str">
            <v>Swansea</v>
          </cell>
          <cell r="C188" t="str">
            <v>Male</v>
          </cell>
          <cell r="R188">
            <v>13137039.74</v>
          </cell>
          <cell r="S188">
            <v>19705559.609999999</v>
          </cell>
          <cell r="T188">
            <v>45979639.090000004</v>
          </cell>
        </row>
        <row r="189">
          <cell r="A189" t="str">
            <v>Swansea</v>
          </cell>
          <cell r="C189" t="str">
            <v>Female</v>
          </cell>
          <cell r="R189">
            <v>6037164.835</v>
          </cell>
          <cell r="S189">
            <v>9055747.2520000003</v>
          </cell>
          <cell r="T189">
            <v>21130076.920000002</v>
          </cell>
        </row>
        <row r="190">
          <cell r="A190" t="str">
            <v>Swansea</v>
          </cell>
          <cell r="C190" t="str">
            <v>Male</v>
          </cell>
          <cell r="R190">
            <v>9607078.9030000009</v>
          </cell>
          <cell r="S190">
            <v>14410618.35</v>
          </cell>
          <cell r="T190">
            <v>33624776.159999996</v>
          </cell>
        </row>
        <row r="191">
          <cell r="A191" t="str">
            <v>Swansea</v>
          </cell>
          <cell r="C191" t="str">
            <v>Female</v>
          </cell>
          <cell r="R191">
            <v>6493292.3839999996</v>
          </cell>
          <cell r="S191">
            <v>9739938.5759999994</v>
          </cell>
          <cell r="T191">
            <v>22726523.34</v>
          </cell>
        </row>
        <row r="192">
          <cell r="A192" t="str">
            <v>Torfaen</v>
          </cell>
          <cell r="C192" t="str">
            <v>Male</v>
          </cell>
          <cell r="R192">
            <v>35425035.729999997</v>
          </cell>
          <cell r="S192">
            <v>53137553.590000004</v>
          </cell>
          <cell r="T192">
            <v>123987625</v>
          </cell>
        </row>
        <row r="193">
          <cell r="A193" t="str">
            <v>Torfaen</v>
          </cell>
          <cell r="C193" t="str">
            <v>Female</v>
          </cell>
          <cell r="R193">
            <v>18398104.690000001</v>
          </cell>
          <cell r="S193">
            <v>27597157.039999999</v>
          </cell>
          <cell r="T193">
            <v>64393366.43</v>
          </cell>
        </row>
        <row r="194">
          <cell r="A194" t="str">
            <v>Torfaen</v>
          </cell>
          <cell r="C194" t="str">
            <v>Male</v>
          </cell>
          <cell r="R194">
            <v>21015130.52</v>
          </cell>
          <cell r="S194">
            <v>31522695.780000001</v>
          </cell>
          <cell r="T194">
            <v>73552956.829999998</v>
          </cell>
        </row>
        <row r="195">
          <cell r="A195" t="str">
            <v>Torfaen</v>
          </cell>
          <cell r="C195" t="str">
            <v>Female</v>
          </cell>
          <cell r="R195">
            <v>17023505.98</v>
          </cell>
          <cell r="S195">
            <v>25535258.969999999</v>
          </cell>
          <cell r="T195">
            <v>59582270.920000002</v>
          </cell>
        </row>
        <row r="196">
          <cell r="A196" t="str">
            <v>Torfaen</v>
          </cell>
          <cell r="C196" t="str">
            <v>Male</v>
          </cell>
          <cell r="R196">
            <v>8875027.2750000004</v>
          </cell>
          <cell r="S196">
            <v>13312540.91</v>
          </cell>
          <cell r="T196">
            <v>31062595.460000001</v>
          </cell>
        </row>
        <row r="197">
          <cell r="A197" t="str">
            <v>Torfaen</v>
          </cell>
          <cell r="C197" t="str">
            <v>Female</v>
          </cell>
          <cell r="R197">
            <v>12572170.49</v>
          </cell>
          <cell r="S197">
            <v>18858255.73</v>
          </cell>
          <cell r="T197">
            <v>44002596.700000003</v>
          </cell>
        </row>
        <row r="198">
          <cell r="A198" t="str">
            <v>Torfaen</v>
          </cell>
          <cell r="C198" t="str">
            <v>Male</v>
          </cell>
          <cell r="R198">
            <v>10390325.539999999</v>
          </cell>
          <cell r="S198">
            <v>15585488.310000001</v>
          </cell>
          <cell r="T198">
            <v>36366139.399999999</v>
          </cell>
        </row>
        <row r="199">
          <cell r="A199" t="str">
            <v>Torfaen</v>
          </cell>
          <cell r="C199" t="str">
            <v>Female</v>
          </cell>
          <cell r="R199">
            <v>7094023.6310000001</v>
          </cell>
          <cell r="S199">
            <v>10641035.449999999</v>
          </cell>
          <cell r="T199">
            <v>24829082.710000001</v>
          </cell>
        </row>
        <row r="200">
          <cell r="A200" t="str">
            <v>Torfaen</v>
          </cell>
          <cell r="C200" t="str">
            <v>Male</v>
          </cell>
          <cell r="R200">
            <v>12381208.27</v>
          </cell>
          <cell r="S200">
            <v>18571812.399999999</v>
          </cell>
          <cell r="T200">
            <v>43334228.939999998</v>
          </cell>
        </row>
        <row r="201">
          <cell r="A201" t="str">
            <v>Torfaen</v>
          </cell>
          <cell r="C201" t="str">
            <v>Female</v>
          </cell>
          <cell r="R201">
            <v>4304003.5650000004</v>
          </cell>
          <cell r="S201">
            <v>6456005.3470000001</v>
          </cell>
          <cell r="T201">
            <v>15064012.48</v>
          </cell>
        </row>
        <row r="202">
          <cell r="A202" t="str">
            <v>Vale of Glamorgan</v>
          </cell>
          <cell r="C202" t="str">
            <v>Male</v>
          </cell>
          <cell r="R202">
            <v>22919849.489999998</v>
          </cell>
          <cell r="S202">
            <v>34379774.229999997</v>
          </cell>
          <cell r="T202">
            <v>80219473.209999993</v>
          </cell>
        </row>
        <row r="203">
          <cell r="A203" t="str">
            <v>Vale of Glamorgan</v>
          </cell>
          <cell r="C203" t="str">
            <v>Female</v>
          </cell>
          <cell r="R203">
            <v>20951146.379999999</v>
          </cell>
          <cell r="S203">
            <v>31426719.579999998</v>
          </cell>
          <cell r="T203">
            <v>73329012.349999994</v>
          </cell>
        </row>
        <row r="204">
          <cell r="A204" t="str">
            <v>Vale of Glamorgan</v>
          </cell>
          <cell r="C204" t="str">
            <v>Male</v>
          </cell>
          <cell r="R204">
            <v>28293503.920000002</v>
          </cell>
          <cell r="S204">
            <v>42440255.869999997</v>
          </cell>
          <cell r="T204">
            <v>99027263.700000003</v>
          </cell>
        </row>
        <row r="205">
          <cell r="A205" t="str">
            <v>Vale of Glamorgan</v>
          </cell>
          <cell r="C205" t="str">
            <v>Female</v>
          </cell>
          <cell r="R205">
            <v>17052849.969999999</v>
          </cell>
          <cell r="S205">
            <v>25579274.949999999</v>
          </cell>
          <cell r="T205">
            <v>59684974.890000001</v>
          </cell>
        </row>
        <row r="206">
          <cell r="A206" t="str">
            <v>Vale of Glamorgan</v>
          </cell>
          <cell r="C206" t="str">
            <v>Male</v>
          </cell>
          <cell r="R206">
            <v>22771835.309999999</v>
          </cell>
          <cell r="S206">
            <v>34157752.969999999</v>
          </cell>
          <cell r="T206">
            <v>79701423.590000004</v>
          </cell>
        </row>
        <row r="207">
          <cell r="A207" t="str">
            <v>Vale of Glamorgan</v>
          </cell>
          <cell r="C207" t="str">
            <v>Female</v>
          </cell>
          <cell r="R207">
            <v>15033209.41</v>
          </cell>
          <cell r="S207">
            <v>22549814.120000001</v>
          </cell>
          <cell r="T207">
            <v>52616232.939999998</v>
          </cell>
        </row>
        <row r="208">
          <cell r="A208" t="str">
            <v>Vale of Glamorgan</v>
          </cell>
          <cell r="C208" t="str">
            <v>Male</v>
          </cell>
          <cell r="R208">
            <v>16724476.15</v>
          </cell>
          <cell r="S208">
            <v>25086714.23</v>
          </cell>
          <cell r="T208">
            <v>58535666.530000001</v>
          </cell>
        </row>
        <row r="209">
          <cell r="A209" t="str">
            <v>Vale of Glamorgan</v>
          </cell>
          <cell r="C209" t="str">
            <v>Female</v>
          </cell>
          <cell r="R209">
            <v>10543963.99</v>
          </cell>
          <cell r="S209">
            <v>15815945.99</v>
          </cell>
          <cell r="T209">
            <v>36903873.969999999</v>
          </cell>
        </row>
        <row r="210">
          <cell r="A210" t="str">
            <v>Vale of Glamorgan</v>
          </cell>
          <cell r="C210" t="str">
            <v>Male</v>
          </cell>
          <cell r="R210">
            <v>13297395.279999999</v>
          </cell>
          <cell r="S210">
            <v>19946092.91</v>
          </cell>
          <cell r="T210">
            <v>46540883.469999999</v>
          </cell>
        </row>
        <row r="211">
          <cell r="A211" t="str">
            <v>Vale of Glamorgan</v>
          </cell>
          <cell r="C211" t="str">
            <v>Female</v>
          </cell>
          <cell r="R211">
            <v>9228889.2359999996</v>
          </cell>
          <cell r="S211">
            <v>13843333.85</v>
          </cell>
          <cell r="T211">
            <v>32301112.329999998</v>
          </cell>
        </row>
        <row r="212">
          <cell r="A212" t="str">
            <v>Wrexham</v>
          </cell>
          <cell r="C212" t="str">
            <v>Male</v>
          </cell>
          <cell r="R212">
            <v>21769341.800000001</v>
          </cell>
          <cell r="S212">
            <v>32654012.699999999</v>
          </cell>
          <cell r="T212">
            <v>76192696.310000002</v>
          </cell>
        </row>
        <row r="213">
          <cell r="A213" t="str">
            <v>Wrexham</v>
          </cell>
          <cell r="C213" t="str">
            <v>Female</v>
          </cell>
          <cell r="R213">
            <v>21949646.18</v>
          </cell>
          <cell r="S213">
            <v>32924469.27</v>
          </cell>
          <cell r="T213">
            <v>76823761.629999995</v>
          </cell>
        </row>
        <row r="214">
          <cell r="A214" t="str">
            <v>Wrexham</v>
          </cell>
          <cell r="C214" t="str">
            <v>Male</v>
          </cell>
          <cell r="R214">
            <v>23816105.039999999</v>
          </cell>
          <cell r="S214">
            <v>35724157.560000002</v>
          </cell>
          <cell r="T214">
            <v>83356367.640000001</v>
          </cell>
        </row>
        <row r="215">
          <cell r="A215" t="str">
            <v>Wrexham</v>
          </cell>
          <cell r="C215" t="str">
            <v>Female</v>
          </cell>
          <cell r="R215">
            <v>18951190.649999999</v>
          </cell>
          <cell r="S215">
            <v>28426785.969999999</v>
          </cell>
          <cell r="T215">
            <v>66329167.270000003</v>
          </cell>
        </row>
        <row r="216">
          <cell r="A216" t="str">
            <v>Wrexham</v>
          </cell>
          <cell r="C216" t="str">
            <v>Male</v>
          </cell>
          <cell r="R216">
            <v>15944716.23</v>
          </cell>
          <cell r="S216">
            <v>23917074.34</v>
          </cell>
          <cell r="T216">
            <v>55806506.799999997</v>
          </cell>
        </row>
        <row r="217">
          <cell r="A217" t="str">
            <v>Wrexham</v>
          </cell>
          <cell r="C217" t="str">
            <v>Female</v>
          </cell>
          <cell r="R217">
            <v>12013926.869999999</v>
          </cell>
          <cell r="S217">
            <v>18020890.300000001</v>
          </cell>
          <cell r="T217">
            <v>42048744.039999999</v>
          </cell>
        </row>
        <row r="218">
          <cell r="A218" t="str">
            <v>Wrexham</v>
          </cell>
          <cell r="C218" t="str">
            <v>Male</v>
          </cell>
          <cell r="R218">
            <v>12048771.99</v>
          </cell>
          <cell r="S218">
            <v>18073157.989999998</v>
          </cell>
          <cell r="T218">
            <v>42170701.969999999</v>
          </cell>
        </row>
        <row r="219">
          <cell r="A219" t="str">
            <v>Wrexham</v>
          </cell>
          <cell r="C219" t="str">
            <v>Female</v>
          </cell>
          <cell r="R219">
            <v>7550274.9349999996</v>
          </cell>
          <cell r="S219">
            <v>11325412.4</v>
          </cell>
          <cell r="T219">
            <v>26425962.27</v>
          </cell>
        </row>
        <row r="220">
          <cell r="A220" t="str">
            <v>Wrexham</v>
          </cell>
          <cell r="C220" t="str">
            <v>Male</v>
          </cell>
          <cell r="R220">
            <v>8027442.5650000004</v>
          </cell>
          <cell r="S220">
            <v>12041163.85</v>
          </cell>
          <cell r="T220">
            <v>28096048.98</v>
          </cell>
        </row>
        <row r="221">
          <cell r="A221" t="str">
            <v>Wrexham</v>
          </cell>
          <cell r="C221" t="str">
            <v>Female</v>
          </cell>
          <cell r="R221">
            <v>6305497.0870000003</v>
          </cell>
          <cell r="S221">
            <v>9458245.6300000008</v>
          </cell>
          <cell r="T221">
            <v>22069239.800000001</v>
          </cell>
        </row>
      </sheetData>
      <sheetData sheetId="1"/>
      <sheetData sheetId="2"/>
      <sheetData sheetId="3">
        <row r="2">
          <cell r="B2" t="str">
            <v>Male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1AE6-E550-4C3A-80B7-AABFFC1549D9}">
  <dimension ref="A1:D11"/>
  <sheetViews>
    <sheetView workbookViewId="0">
      <selection activeCell="P15" sqref="P15"/>
    </sheetView>
  </sheetViews>
  <sheetFormatPr defaultRowHeight="15"/>
  <cols>
    <col min="1" max="1" width="41" bestFit="1" customWidth="1"/>
    <col min="2" max="2" width="21.85546875" customWidth="1"/>
    <col min="3" max="3" width="18.28515625" customWidth="1"/>
    <col min="4" max="4" width="20" customWidth="1"/>
  </cols>
  <sheetData>
    <row r="1" spans="1:4">
      <c r="A1" t="s">
        <v>0</v>
      </c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s="1" t="s">
        <v>6</v>
      </c>
      <c r="C4" s="1" t="s">
        <v>7</v>
      </c>
      <c r="D4" s="1" t="s">
        <v>8</v>
      </c>
    </row>
    <row r="5" spans="1:4">
      <c r="A5" t="s">
        <v>9</v>
      </c>
      <c r="B5" s="1" t="s">
        <v>10</v>
      </c>
      <c r="C5" s="1" t="s">
        <v>11</v>
      </c>
      <c r="D5" s="1" t="s">
        <v>12</v>
      </c>
    </row>
    <row r="6" spans="1:4">
      <c r="A6" t="s">
        <v>13</v>
      </c>
      <c r="B6" s="1" t="s">
        <v>14</v>
      </c>
      <c r="C6" s="1" t="s">
        <v>15</v>
      </c>
      <c r="D6" s="1" t="s">
        <v>16</v>
      </c>
    </row>
    <row r="7" spans="1:4">
      <c r="A7" t="s">
        <v>17</v>
      </c>
      <c r="B7" s="1" t="s">
        <v>18</v>
      </c>
      <c r="C7" s="1" t="s">
        <v>19</v>
      </c>
      <c r="D7" s="1" t="s">
        <v>20</v>
      </c>
    </row>
    <row r="8" spans="1:4">
      <c r="A8" t="s">
        <v>21</v>
      </c>
      <c r="B8" s="1" t="s">
        <v>22</v>
      </c>
      <c r="C8" s="1" t="s">
        <v>23</v>
      </c>
      <c r="D8" s="1" t="s">
        <v>24</v>
      </c>
    </row>
    <row r="9" spans="1:4">
      <c r="A9" t="s">
        <v>25</v>
      </c>
      <c r="B9" s="1" t="s">
        <v>26</v>
      </c>
      <c r="C9" s="1" t="s">
        <v>27</v>
      </c>
      <c r="D9" s="1" t="s">
        <v>28</v>
      </c>
    </row>
    <row r="10" spans="1:4">
      <c r="A10" t="s">
        <v>29</v>
      </c>
      <c r="B10" s="1" t="s">
        <v>30</v>
      </c>
      <c r="C10" s="1" t="s">
        <v>31</v>
      </c>
      <c r="D10" s="1" t="s">
        <v>32</v>
      </c>
    </row>
    <row r="11" spans="1:4">
      <c r="A11" t="s">
        <v>33</v>
      </c>
      <c r="B11" s="1" t="s">
        <v>34</v>
      </c>
      <c r="C11" s="1" t="s">
        <v>35</v>
      </c>
      <c r="D11" s="1" t="s">
        <v>36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CDB8-2E3C-43A5-A08C-6E45951E02B7}">
  <dimension ref="A1:D11"/>
  <sheetViews>
    <sheetView workbookViewId="0">
      <selection activeCell="D11" sqref="D11"/>
    </sheetView>
  </sheetViews>
  <sheetFormatPr defaultRowHeight="15"/>
  <cols>
    <col min="1" max="1" width="41" bestFit="1" customWidth="1"/>
    <col min="2" max="2" width="13.85546875" bestFit="1" customWidth="1"/>
    <col min="3" max="4" width="14.85546875" bestFit="1" customWidth="1"/>
  </cols>
  <sheetData>
    <row r="1" spans="1:4">
      <c r="A1" t="s">
        <v>37</v>
      </c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3" t="s">
        <v>5</v>
      </c>
      <c r="B4" s="4">
        <v>22625066.171516724</v>
      </c>
      <c r="C4" s="4">
        <v>40935680.915297747</v>
      </c>
      <c r="D4" s="4">
        <v>63560747.086814471</v>
      </c>
    </row>
    <row r="5" spans="1:4">
      <c r="A5" s="3" t="s">
        <v>9</v>
      </c>
      <c r="B5" s="4">
        <v>11497386.960168136</v>
      </c>
      <c r="C5" s="4">
        <v>14368983.481072426</v>
      </c>
      <c r="D5" s="4">
        <v>25866370.441240564</v>
      </c>
    </row>
    <row r="6" spans="1:4">
      <c r="A6" s="3" t="s">
        <v>13</v>
      </c>
      <c r="B6" s="4">
        <v>16087172.874452887</v>
      </c>
      <c r="C6" s="4">
        <v>20461905.403505988</v>
      </c>
      <c r="D6" s="4">
        <v>36549078.277958877</v>
      </c>
    </row>
    <row r="7" spans="1:4">
      <c r="A7" s="3" t="s">
        <v>17</v>
      </c>
      <c r="B7" s="4">
        <v>23597277.644501887</v>
      </c>
      <c r="C7" s="4">
        <v>30356274.16250369</v>
      </c>
      <c r="D7" s="4">
        <v>53953551.807005577</v>
      </c>
    </row>
    <row r="8" spans="1:4">
      <c r="A8" s="3" t="s">
        <v>21</v>
      </c>
      <c r="B8" s="4">
        <v>5084336.4237536369</v>
      </c>
      <c r="C8" s="4">
        <v>7249604.2028040532</v>
      </c>
      <c r="D8" s="4">
        <v>12333940.626557689</v>
      </c>
    </row>
    <row r="9" spans="1:4">
      <c r="A9" s="3" t="s">
        <v>25</v>
      </c>
      <c r="B9" s="4">
        <v>3202787.0495952219</v>
      </c>
      <c r="C9" s="4">
        <v>3494417.1394238602</v>
      </c>
      <c r="D9" s="4">
        <v>6697204.1890190821</v>
      </c>
    </row>
    <row r="10" spans="1:4">
      <c r="A10" s="3" t="s">
        <v>29</v>
      </c>
      <c r="B10" s="4">
        <v>5032151.4367886987</v>
      </c>
      <c r="C10" s="4">
        <v>6221122.0752407517</v>
      </c>
      <c r="D10" s="4">
        <v>11253273.51202945</v>
      </c>
    </row>
    <row r="11" spans="1:4">
      <c r="A11" s="5" t="s">
        <v>4</v>
      </c>
      <c r="B11" s="6">
        <f>SUM(B4:B10)</f>
        <v>87126178.560777187</v>
      </c>
      <c r="C11" s="6">
        <f t="shared" ref="C11:D11" si="0">SUM(C4:C10)</f>
        <v>123087987.37984851</v>
      </c>
      <c r="D11" s="6">
        <f t="shared" si="0"/>
        <v>210214165.9406257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BE41-1B5E-45F6-B405-61EE52E3B343}">
  <dimension ref="A1:D11"/>
  <sheetViews>
    <sheetView workbookViewId="0">
      <selection activeCell="A10" sqref="A10"/>
    </sheetView>
  </sheetViews>
  <sheetFormatPr defaultRowHeight="15"/>
  <cols>
    <col min="1" max="1" width="41" bestFit="1" customWidth="1"/>
    <col min="2" max="4" width="13.7109375" bestFit="1" customWidth="1"/>
  </cols>
  <sheetData>
    <row r="1" spans="1:4">
      <c r="A1" t="s">
        <v>38</v>
      </c>
    </row>
    <row r="3" spans="1:4">
      <c r="A3" s="3" t="s">
        <v>1</v>
      </c>
      <c r="B3" s="3" t="s">
        <v>2</v>
      </c>
      <c r="C3" s="3" t="s">
        <v>3</v>
      </c>
      <c r="D3" s="3" t="s">
        <v>39</v>
      </c>
    </row>
    <row r="4" spans="1:4">
      <c r="A4" s="3" t="s">
        <v>40</v>
      </c>
      <c r="B4" s="7">
        <v>7455572.4591360074</v>
      </c>
      <c r="C4" s="7">
        <v>7216397.871380684</v>
      </c>
      <c r="D4" s="7">
        <v>14671970.330516692</v>
      </c>
    </row>
    <row r="5" spans="1:4">
      <c r="A5" s="3" t="s">
        <v>41</v>
      </c>
      <c r="B5" s="7">
        <v>8859805.7052085176</v>
      </c>
      <c r="C5" s="7">
        <v>7795817.0767879495</v>
      </c>
      <c r="D5" s="7">
        <v>16655622.781996466</v>
      </c>
    </row>
    <row r="6" spans="1:4">
      <c r="A6" s="3" t="s">
        <v>42</v>
      </c>
      <c r="B6" s="7">
        <v>6041494.477122155</v>
      </c>
      <c r="C6" s="7">
        <v>5321768.450631653</v>
      </c>
      <c r="D6" s="7">
        <v>11363262.927753808</v>
      </c>
    </row>
    <row r="7" spans="1:4">
      <c r="A7" s="3" t="s">
        <v>43</v>
      </c>
      <c r="B7" s="7">
        <v>6283007.0027827751</v>
      </c>
      <c r="C7" s="7">
        <v>5812819.3952233605</v>
      </c>
      <c r="D7" s="7">
        <v>12095826.398006136</v>
      </c>
    </row>
    <row r="8" spans="1:4">
      <c r="A8" s="3" t="s">
        <v>44</v>
      </c>
      <c r="B8" s="7">
        <v>5220154.6448627431</v>
      </c>
      <c r="C8" s="7">
        <v>4945568.5351488767</v>
      </c>
      <c r="D8" s="7">
        <v>10165723.180011619</v>
      </c>
    </row>
    <row r="9" spans="1:4">
      <c r="A9" s="3" t="s">
        <v>45</v>
      </c>
      <c r="B9" s="7">
        <v>1629268.7595983744</v>
      </c>
      <c r="C9" s="7">
        <v>1530313.6537149402</v>
      </c>
      <c r="D9" s="7">
        <v>3159582.4133133143</v>
      </c>
    </row>
    <row r="10" spans="1:4">
      <c r="A10" s="3" t="s">
        <v>46</v>
      </c>
      <c r="B10" s="7">
        <v>5193254.0491207875</v>
      </c>
      <c r="C10" s="7">
        <v>4979388.4162191702</v>
      </c>
      <c r="D10" s="7">
        <v>10172642.465339959</v>
      </c>
    </row>
    <row r="11" spans="1:4">
      <c r="A11" s="3" t="s">
        <v>39</v>
      </c>
      <c r="B11" s="7">
        <v>40682557.097831354</v>
      </c>
      <c r="C11" s="7">
        <v>37602073.399106637</v>
      </c>
      <c r="D11" s="7">
        <v>78284630.49693799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39C74-A432-4AE4-89BE-5184CB1A6272}">
  <dimension ref="A1:D12"/>
  <sheetViews>
    <sheetView workbookViewId="0">
      <selection activeCell="D20" sqref="D20"/>
    </sheetView>
  </sheetViews>
  <sheetFormatPr defaultRowHeight="15"/>
  <cols>
    <col min="1" max="1" width="41" bestFit="1" customWidth="1"/>
    <col min="2" max="4" width="13.85546875" bestFit="1" customWidth="1"/>
  </cols>
  <sheetData>
    <row r="1" spans="1:4">
      <c r="A1" t="s">
        <v>47</v>
      </c>
    </row>
    <row r="4" spans="1:4">
      <c r="A4" s="3" t="s">
        <v>1</v>
      </c>
      <c r="B4" s="3" t="s">
        <v>2</v>
      </c>
      <c r="C4" s="3" t="s">
        <v>3</v>
      </c>
      <c r="D4" s="3" t="s">
        <v>39</v>
      </c>
    </row>
    <row r="5" spans="1:4">
      <c r="A5" s="3" t="s">
        <v>40</v>
      </c>
      <c r="B5" s="7">
        <v>6376682.8767048316</v>
      </c>
      <c r="C5" s="7">
        <v>7042840.713535795</v>
      </c>
      <c r="D5" s="7">
        <v>13419523.590240628</v>
      </c>
    </row>
    <row r="6" spans="1:4">
      <c r="A6" s="3" t="s">
        <v>41</v>
      </c>
      <c r="B6" s="7">
        <v>7422632.3837223109</v>
      </c>
      <c r="C6" s="7">
        <v>6875828.7015415728</v>
      </c>
      <c r="D6" s="7">
        <v>14298461.085263884</v>
      </c>
    </row>
    <row r="7" spans="1:4">
      <c r="A7" s="3" t="s">
        <v>42</v>
      </c>
      <c r="B7" s="7">
        <v>5984719.5558533315</v>
      </c>
      <c r="C7" s="7">
        <v>5827024.4034173861</v>
      </c>
      <c r="D7" s="7">
        <v>11811743.959270718</v>
      </c>
    </row>
    <row r="8" spans="1:4">
      <c r="A8" s="3" t="s">
        <v>43</v>
      </c>
      <c r="B8" s="7">
        <v>5760195.1117215604</v>
      </c>
      <c r="C8" s="7">
        <v>5962546.2511872035</v>
      </c>
      <c r="D8" s="7">
        <v>11722741.362908764</v>
      </c>
    </row>
    <row r="9" spans="1:4">
      <c r="A9" s="3" t="s">
        <v>44</v>
      </c>
      <c r="B9" s="7">
        <v>4091250.2503955327</v>
      </c>
      <c r="C9" s="7">
        <v>4234088.2140279328</v>
      </c>
      <c r="D9" s="7">
        <v>8325338.4644234655</v>
      </c>
    </row>
    <row r="10" spans="1:4">
      <c r="A10" s="3" t="s">
        <v>45</v>
      </c>
      <c r="B10" s="7">
        <v>1131680.5519981408</v>
      </c>
      <c r="C10" s="7">
        <v>1119815.1557183019</v>
      </c>
      <c r="D10" s="7">
        <v>2251495.7077164426</v>
      </c>
    </row>
    <row r="11" spans="1:4">
      <c r="A11" s="3" t="s">
        <v>46</v>
      </c>
      <c r="B11" s="7">
        <v>4525671.3557696454</v>
      </c>
      <c r="C11" s="7">
        <v>5154154.4744064473</v>
      </c>
      <c r="D11" s="7">
        <v>9679825.8301760927</v>
      </c>
    </row>
    <row r="12" spans="1:4">
      <c r="A12" s="3" t="s">
        <v>39</v>
      </c>
      <c r="B12" s="7">
        <v>35292832.086165354</v>
      </c>
      <c r="C12" s="7">
        <v>36216297.913834639</v>
      </c>
      <c r="D12" s="7">
        <v>71509130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B01D3-FCCC-4F92-A313-EAB769B3D0BC}">
  <dimension ref="A1:D12"/>
  <sheetViews>
    <sheetView workbookViewId="0">
      <selection activeCell="A11" sqref="A11"/>
    </sheetView>
  </sheetViews>
  <sheetFormatPr defaultRowHeight="15"/>
  <cols>
    <col min="1" max="1" width="41" bestFit="1" customWidth="1"/>
    <col min="2" max="4" width="13.85546875" bestFit="1" customWidth="1"/>
  </cols>
  <sheetData>
    <row r="1" spans="1:4">
      <c r="A1" t="s">
        <v>48</v>
      </c>
    </row>
    <row r="4" spans="1:4">
      <c r="A4" s="3" t="s">
        <v>1</v>
      </c>
      <c r="B4" s="3" t="s">
        <v>2</v>
      </c>
      <c r="C4" s="3" t="s">
        <v>3</v>
      </c>
      <c r="D4" s="3" t="s">
        <v>39</v>
      </c>
    </row>
    <row r="5" spans="1:4">
      <c r="A5" s="3" t="s">
        <v>40</v>
      </c>
      <c r="B5" s="7">
        <v>8342572.1541673541</v>
      </c>
      <c r="C5" s="7">
        <v>8991174.4555973019</v>
      </c>
      <c r="D5" s="7">
        <v>17333746.609764658</v>
      </c>
    </row>
    <row r="6" spans="1:4">
      <c r="A6" s="3" t="s">
        <v>41</v>
      </c>
      <c r="B6" s="7">
        <v>10161343.191056579</v>
      </c>
      <c r="C6" s="7">
        <v>10206960.781933634</v>
      </c>
      <c r="D6" s="7">
        <v>20368303.972990215</v>
      </c>
    </row>
    <row r="7" spans="1:4">
      <c r="A7" s="3" t="s">
        <v>42</v>
      </c>
      <c r="B7" s="7">
        <v>7219588.9592349362</v>
      </c>
      <c r="C7" s="7">
        <v>7216104.5691247769</v>
      </c>
      <c r="D7" s="7">
        <v>14435693.528359713</v>
      </c>
    </row>
    <row r="8" spans="1:4">
      <c r="A8" s="3" t="s">
        <v>43</v>
      </c>
      <c r="B8" s="7">
        <v>6764284.6331609339</v>
      </c>
      <c r="C8" s="7">
        <v>7002583.7246733243</v>
      </c>
      <c r="D8" s="7">
        <v>13766868.357834257</v>
      </c>
    </row>
    <row r="9" spans="1:4">
      <c r="A9" s="3" t="s">
        <v>44</v>
      </c>
      <c r="B9" s="7">
        <v>5891441.7602124587</v>
      </c>
      <c r="C9" s="7">
        <v>6247412.1178467702</v>
      </c>
      <c r="D9" s="7">
        <v>12138853.878059229</v>
      </c>
    </row>
    <row r="10" spans="1:4">
      <c r="A10" s="3" t="s">
        <v>45</v>
      </c>
      <c r="B10" s="7">
        <v>1932583.4163900942</v>
      </c>
      <c r="C10" s="7">
        <v>2042218.1614183595</v>
      </c>
      <c r="D10" s="7">
        <v>3974801.5778084537</v>
      </c>
    </row>
    <row r="11" spans="1:4">
      <c r="A11" s="3" t="s">
        <v>46</v>
      </c>
      <c r="B11" s="7">
        <v>5813874.9604421724</v>
      </c>
      <c r="C11" s="7">
        <v>6217723.3315945398</v>
      </c>
      <c r="D11" s="7">
        <v>12031598.292036712</v>
      </c>
    </row>
    <row r="12" spans="1:4">
      <c r="A12" s="3" t="s">
        <v>39</v>
      </c>
      <c r="B12" s="7">
        <v>46125689.074664526</v>
      </c>
      <c r="C12" s="7">
        <v>47924177.142188706</v>
      </c>
      <c r="D12" s="7">
        <v>94049866.216853231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0B41-0532-4AA0-B234-BEB807CCF00D}">
  <dimension ref="A1:D12"/>
  <sheetViews>
    <sheetView workbookViewId="0">
      <selection activeCell="A11" sqref="A11"/>
    </sheetView>
  </sheetViews>
  <sheetFormatPr defaultRowHeight="15"/>
  <cols>
    <col min="1" max="1" width="41" bestFit="1" customWidth="1"/>
    <col min="2" max="3" width="13.85546875" bestFit="1" customWidth="1"/>
    <col min="4" max="4" width="14.85546875" bestFit="1" customWidth="1"/>
  </cols>
  <sheetData>
    <row r="1" spans="1:4">
      <c r="A1" t="s">
        <v>49</v>
      </c>
    </row>
    <row r="4" spans="1:4">
      <c r="A4" s="3" t="s">
        <v>1</v>
      </c>
      <c r="B4" s="3" t="s">
        <v>2</v>
      </c>
      <c r="C4" s="3" t="s">
        <v>3</v>
      </c>
      <c r="D4" s="3" t="s">
        <v>39</v>
      </c>
    </row>
    <row r="5" spans="1:4">
      <c r="A5" s="3" t="s">
        <v>40</v>
      </c>
      <c r="B5" s="7">
        <v>16268021.018247489</v>
      </c>
      <c r="C5" s="7">
        <v>19380075.950114988</v>
      </c>
      <c r="D5" s="7">
        <v>35648096.96836248</v>
      </c>
    </row>
    <row r="6" spans="1:4">
      <c r="A6" s="3" t="s">
        <v>41</v>
      </c>
      <c r="B6" s="7">
        <v>22784082.079590678</v>
      </c>
      <c r="C6" s="7">
        <v>17400195.388259023</v>
      </c>
      <c r="D6" s="7">
        <v>40184277.467849702</v>
      </c>
    </row>
    <row r="7" spans="1:4">
      <c r="A7" s="3" t="s">
        <v>42</v>
      </c>
      <c r="B7" s="7">
        <v>13811387.639017254</v>
      </c>
      <c r="C7" s="7">
        <v>11803537.855646513</v>
      </c>
      <c r="D7" s="7">
        <v>25614925.494663768</v>
      </c>
    </row>
    <row r="8" spans="1:4">
      <c r="A8" s="3" t="s">
        <v>43</v>
      </c>
      <c r="B8" s="7">
        <v>17968101.788165592</v>
      </c>
      <c r="C8" s="7">
        <v>18795950.881301217</v>
      </c>
      <c r="D8" s="7">
        <v>36764052.669466808</v>
      </c>
    </row>
    <row r="9" spans="1:4">
      <c r="A9" s="3" t="s">
        <v>44</v>
      </c>
      <c r="B9" s="7">
        <v>11563212.705709815</v>
      </c>
      <c r="C9" s="7">
        <v>12502334.398653397</v>
      </c>
      <c r="D9" s="7">
        <v>24065547.10436321</v>
      </c>
    </row>
    <row r="10" spans="1:4">
      <c r="A10" s="3" t="s">
        <v>45</v>
      </c>
      <c r="B10" s="7">
        <v>2825061.708902535</v>
      </c>
      <c r="C10" s="7">
        <v>2711635.1849376685</v>
      </c>
      <c r="D10" s="7">
        <v>5536696.8938402031</v>
      </c>
    </row>
    <row r="11" spans="1:4">
      <c r="A11" s="3" t="s">
        <v>46</v>
      </c>
      <c r="B11" s="7">
        <v>12702590.563733</v>
      </c>
      <c r="C11" s="7">
        <v>15688331.216638371</v>
      </c>
      <c r="D11" s="7">
        <v>28390921.780371372</v>
      </c>
    </row>
    <row r="12" spans="1:4">
      <c r="A12" s="3" t="s">
        <v>39</v>
      </c>
      <c r="B12" s="7">
        <v>97922457.503366366</v>
      </c>
      <c r="C12" s="7">
        <v>98282060.875551179</v>
      </c>
      <c r="D12" s="7">
        <v>196204518.37891752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6BCB-8D3A-4AEB-B58A-08D3F85A87D8}">
  <dimension ref="A1:D12"/>
  <sheetViews>
    <sheetView workbookViewId="0">
      <selection activeCell="A11" sqref="A11"/>
    </sheetView>
  </sheetViews>
  <sheetFormatPr defaultRowHeight="15"/>
  <cols>
    <col min="1" max="1" width="41" bestFit="1" customWidth="1"/>
    <col min="2" max="4" width="14.85546875" bestFit="1" customWidth="1"/>
  </cols>
  <sheetData>
    <row r="1" spans="1:4">
      <c r="A1" t="s">
        <v>50</v>
      </c>
    </row>
    <row r="4" spans="1:4">
      <c r="A4" s="3" t="s">
        <v>1</v>
      </c>
      <c r="B4" s="3" t="s">
        <v>2</v>
      </c>
      <c r="C4" s="3" t="s">
        <v>3</v>
      </c>
      <c r="D4" s="3" t="s">
        <v>39</v>
      </c>
    </row>
    <row r="5" spans="1:4">
      <c r="A5" s="3" t="s">
        <v>40</v>
      </c>
      <c r="B5" s="7">
        <v>59747811.422399998</v>
      </c>
      <c r="C5" s="7">
        <v>65989532.0132</v>
      </c>
      <c r="D5" s="7">
        <v>125737343.4356</v>
      </c>
    </row>
    <row r="6" spans="1:4">
      <c r="A6" s="3" t="s">
        <v>41</v>
      </c>
      <c r="B6" s="7">
        <v>69548078.287</v>
      </c>
      <c r="C6" s="7">
        <v>64424674.172400005</v>
      </c>
      <c r="D6" s="7">
        <v>133972752.4594</v>
      </c>
    </row>
    <row r="7" spans="1:4">
      <c r="A7" s="3" t="s">
        <v>42</v>
      </c>
      <c r="B7" s="7">
        <v>56075220.040399991</v>
      </c>
      <c r="C7" s="7">
        <v>54597658.679399997</v>
      </c>
      <c r="D7" s="7">
        <v>110672878.7198</v>
      </c>
    </row>
    <row r="8" spans="1:4">
      <c r="A8" s="3" t="s">
        <v>43</v>
      </c>
      <c r="B8" s="7">
        <v>53971486.1074</v>
      </c>
      <c r="C8" s="7">
        <v>55867462.1118</v>
      </c>
      <c r="D8" s="7">
        <v>109838948.2192</v>
      </c>
    </row>
    <row r="9" spans="1:4">
      <c r="A9" s="3" t="s">
        <v>44</v>
      </c>
      <c r="B9" s="7">
        <v>38333919.557999998</v>
      </c>
      <c r="C9" s="7">
        <v>39672273.037400007</v>
      </c>
      <c r="D9" s="7">
        <v>78006192.595400006</v>
      </c>
    </row>
    <row r="10" spans="1:4">
      <c r="A10" s="3" t="s">
        <v>45</v>
      </c>
      <c r="B10" s="7">
        <v>10603543.8046</v>
      </c>
      <c r="C10" s="7">
        <v>10492368.218</v>
      </c>
      <c r="D10" s="7">
        <v>21095912.022600003</v>
      </c>
    </row>
    <row r="11" spans="1:4">
      <c r="A11" s="3" t="s">
        <v>46</v>
      </c>
      <c r="B11" s="7">
        <v>42404329.01439999</v>
      </c>
      <c r="C11" s="7">
        <v>48293047.581799999</v>
      </c>
      <c r="D11" s="7">
        <v>90697376.596199989</v>
      </c>
    </row>
    <row r="12" spans="1:4">
      <c r="A12" s="3" t="s">
        <v>39</v>
      </c>
      <c r="B12" s="7">
        <v>330684388.2342</v>
      </c>
      <c r="C12" s="7">
        <v>339337015.81400001</v>
      </c>
      <c r="D12" s="7">
        <v>670021404.04820001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00CF-2743-4EE7-918B-447010C48214}">
  <dimension ref="A1:D12"/>
  <sheetViews>
    <sheetView workbookViewId="0">
      <selection activeCell="K28" sqref="K28"/>
    </sheetView>
  </sheetViews>
  <sheetFormatPr defaultRowHeight="15"/>
  <cols>
    <col min="1" max="1" width="41" bestFit="1" customWidth="1"/>
    <col min="2" max="4" width="14.85546875" bestFit="1" customWidth="1"/>
  </cols>
  <sheetData>
    <row r="1" spans="1:4">
      <c r="A1" t="s">
        <v>51</v>
      </c>
    </row>
    <row r="4" spans="1:4">
      <c r="A4" s="3" t="s">
        <v>1</v>
      </c>
      <c r="B4" s="3" t="s">
        <v>2</v>
      </c>
      <c r="C4" s="3" t="s">
        <v>3</v>
      </c>
      <c r="D4" s="3" t="s">
        <v>39</v>
      </c>
    </row>
    <row r="5" spans="1:4">
      <c r="A5" s="3" t="s">
        <v>40</v>
      </c>
      <c r="B5" s="7">
        <v>21505983.491765521</v>
      </c>
      <c r="C5" s="7">
        <v>23752665.617692444</v>
      </c>
      <c r="D5" s="7">
        <v>45258649.10945797</v>
      </c>
    </row>
    <row r="6" spans="1:4">
      <c r="A6" s="3" t="s">
        <v>41</v>
      </c>
      <c r="B6" s="7">
        <v>25033549.981438912</v>
      </c>
      <c r="C6" s="7">
        <v>23189401.355955996</v>
      </c>
      <c r="D6" s="7">
        <v>48222951.337394908</v>
      </c>
    </row>
    <row r="7" spans="1:4">
      <c r="A7" s="3" t="s">
        <v>42</v>
      </c>
      <c r="B7" s="7">
        <v>20184049.051775619</v>
      </c>
      <c r="C7" s="7">
        <v>19652206.805486701</v>
      </c>
      <c r="D7" s="7">
        <v>39836255.857262321</v>
      </c>
    </row>
    <row r="8" spans="1:4">
      <c r="A8" s="3" t="s">
        <v>43</v>
      </c>
      <c r="B8" s="7">
        <v>19426818.51634546</v>
      </c>
      <c r="C8" s="7">
        <v>20109267.424191527</v>
      </c>
      <c r="D8" s="7">
        <v>39536085.940536991</v>
      </c>
    </row>
    <row r="9" spans="1:4">
      <c r="A9" s="3" t="s">
        <v>44</v>
      </c>
      <c r="B9" s="7">
        <v>13798139.57302437</v>
      </c>
      <c r="C9" s="7">
        <v>14279874.504378393</v>
      </c>
      <c r="D9" s="7">
        <v>28078014.077402763</v>
      </c>
    </row>
    <row r="10" spans="1:4">
      <c r="A10" s="3" t="s">
        <v>45</v>
      </c>
      <c r="B10" s="7">
        <v>3816702.7810234679</v>
      </c>
      <c r="C10" s="7">
        <v>3776685.577494401</v>
      </c>
      <c r="D10" s="7">
        <v>7593388.3585178684</v>
      </c>
    </row>
    <row r="11" spans="1:4">
      <c r="A11" s="3" t="s">
        <v>46</v>
      </c>
      <c r="B11" s="7">
        <v>15263267.022717811</v>
      </c>
      <c r="C11" s="7">
        <v>17382887.495555364</v>
      </c>
      <c r="D11" s="7">
        <v>32646154.518273175</v>
      </c>
    </row>
    <row r="12" spans="1:4">
      <c r="A12" s="3" t="s">
        <v>39</v>
      </c>
      <c r="B12" s="7">
        <v>119028510.41809115</v>
      </c>
      <c r="C12" s="7">
        <v>122142988.78075483</v>
      </c>
      <c r="D12" s="7">
        <v>241171499.19884601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420E2-B37D-41F5-8C2D-6B1904B5F552}">
  <dimension ref="A1:N23"/>
  <sheetViews>
    <sheetView tabSelected="1" workbookViewId="0">
      <selection activeCell="J28" sqref="J28"/>
    </sheetView>
  </sheetViews>
  <sheetFormatPr defaultRowHeight="15"/>
  <cols>
    <col min="1" max="1" width="19.42578125" bestFit="1" customWidth="1"/>
    <col min="2" max="2" width="16.140625" customWidth="1"/>
    <col min="3" max="3" width="16.28515625" customWidth="1"/>
    <col min="4" max="4" width="17.28515625" customWidth="1"/>
    <col min="5" max="5" width="16.42578125" customWidth="1"/>
    <col min="6" max="6" width="16.7109375" customWidth="1"/>
    <col min="7" max="7" width="16.42578125" customWidth="1"/>
    <col min="8" max="8" width="16.28515625" customWidth="1"/>
    <col min="9" max="9" width="16.5703125" customWidth="1"/>
    <col min="10" max="10" width="17.7109375" customWidth="1"/>
    <col min="12" max="13" width="0" hidden="1" customWidth="1"/>
  </cols>
  <sheetData>
    <row r="1" spans="1:14">
      <c r="A1" s="8"/>
      <c r="B1" s="14" t="s">
        <v>52</v>
      </c>
      <c r="C1" s="14"/>
      <c r="D1" s="8"/>
      <c r="E1" s="14" t="s">
        <v>53</v>
      </c>
      <c r="F1" s="14"/>
      <c r="G1" s="8"/>
      <c r="H1" s="14" t="s">
        <v>54</v>
      </c>
      <c r="I1" s="14"/>
      <c r="J1" s="8"/>
      <c r="L1" t="s">
        <v>55</v>
      </c>
      <c r="M1" t="s">
        <v>56</v>
      </c>
    </row>
    <row r="2" spans="1:14">
      <c r="A2" s="9" t="s">
        <v>57</v>
      </c>
      <c r="B2" s="9" t="s">
        <v>3</v>
      </c>
      <c r="C2" s="9" t="s">
        <v>2</v>
      </c>
      <c r="D2" s="9" t="s">
        <v>4</v>
      </c>
      <c r="E2" s="9" t="s">
        <v>3</v>
      </c>
      <c r="F2" s="9" t="s">
        <v>2</v>
      </c>
      <c r="G2" s="9" t="s">
        <v>4</v>
      </c>
      <c r="H2" s="9" t="s">
        <v>3</v>
      </c>
      <c r="I2" s="9" t="s">
        <v>2</v>
      </c>
      <c r="J2" s="9" t="s">
        <v>4</v>
      </c>
      <c r="L2" t="s">
        <v>58</v>
      </c>
      <c r="M2" t="s">
        <v>59</v>
      </c>
    </row>
    <row r="3" spans="1:14">
      <c r="A3" s="3" t="s">
        <v>58</v>
      </c>
      <c r="B3" s="10" cm="1">
        <f t="array" ref="B3">SUMPRODUCT(('[1]smoking_qaly_results_2022-r'!$R$2:$R$221)*('[1]smoking_qaly_results_2022-r'!$C$2:$C$221="Male")*(ISNUMBER(MATCH('[1]smoking_qaly_results_2022-r'!$A$2:$A$221,IF($L$2:$L$23="Aneurin Bevan",$M$2:$M$23),0))))</f>
        <v>362847241.76499993</v>
      </c>
      <c r="C3" s="10" cm="1">
        <f t="array" ref="C3">SUMPRODUCT(('[1]smoking_qaly_results_2022-r'!$R$2:$R$221)*('[1]smoking_qaly_results_2022-r'!$C$2:$C$221="Female")*(ISNUMBER(MATCH('[1]smoking_qaly_results_2022-r'!$A$2:$A$221,IF($L$2:$L$23="Aneurin Bevan",$M$2:$M$23),0))))</f>
        <v>223051666.72800002</v>
      </c>
      <c r="D3" s="10">
        <f>B3+C3</f>
        <v>585898908.49299991</v>
      </c>
      <c r="E3" s="10" cm="1">
        <f t="array" ref="E3">SUMPRODUCT(('[1]smoking_qaly_results_2022-r'!$S$2:$S$221)*('[1]smoking_qaly_results_2022-r'!$C$2:$C$221="Male")*(ISNUMBER(MATCH('[1]smoking_qaly_results_2022-r'!$A$2:$A$221,IF($L$2:$L$23="Aneurin Bevan",$M$2:$M$23),0))))</f>
        <v>544270862.63099992</v>
      </c>
      <c r="F3" s="10" cm="1">
        <f t="array" ref="F3">SUMPRODUCT(('[1]smoking_qaly_results_2022-r'!$S$2:$S$221)*('[1]smoking_qaly_results_2022-r'!$C$2:$C$221="Female")*(ISNUMBER(MATCH('[1]smoking_qaly_results_2022-r'!$A$2:$A$221,IF($L$2:$L$23="Aneurin Bevan",$M$2:$M$23),0))))</f>
        <v>334577500.10700005</v>
      </c>
      <c r="G3" s="10">
        <f>E3+F3</f>
        <v>878848362.73799992</v>
      </c>
      <c r="H3" s="10" cm="1">
        <f t="array" ref="H3">SUMPRODUCT(('[1]smoking_qaly_results_2022-r'!$T$2:$T$221)*('[1]smoking_qaly_results_2022-r'!$C$2:$C$221="Male")*(ISNUMBER(MATCH('[1]smoking_qaly_results_2022-r'!$A$2:$A$221,IF($L$2:$L$23="Aneurin Bevan",$M$2:$M$23),0))))</f>
        <v>1269965346.1300001</v>
      </c>
      <c r="I3" s="10" cm="1">
        <f t="array" ref="I3">SUMPRODUCT(('[1]smoking_qaly_results_2022-r'!$T$2:$T$221)*('[1]smoking_qaly_results_2022-r'!$C$2:$C$221="Female")*(ISNUMBER(MATCH('[1]smoking_qaly_results_2022-r'!$A$2:$A$221,IF($L$2:$L$23="Aneurin Bevan",$M$2:$M$23),0))))</f>
        <v>780680833.56000006</v>
      </c>
      <c r="J3" s="10">
        <f>H3+I3</f>
        <v>2050646179.6900001</v>
      </c>
      <c r="L3" t="s">
        <v>58</v>
      </c>
      <c r="M3" t="s">
        <v>60</v>
      </c>
      <c r="N3" s="13" t="s">
        <v>61</v>
      </c>
    </row>
    <row r="4" spans="1:14">
      <c r="A4" s="3" t="s">
        <v>62</v>
      </c>
      <c r="B4" s="10" cm="1">
        <f t="array" ref="B4">SUMPRODUCT(('[1]smoking_qaly_results_2022-r'!$R$2:$R$221)*('[1]smoking_qaly_results_2022-r'!$C$2:$C$221="Male")*(ISNUMBER(MATCH('[1]smoking_qaly_results_2022-r'!$A$2:$A$221,IF($L$2:$L$23="Betsi Cadwaladr",$M$2:$M$23),0))))</f>
        <v>409789608.95500004</v>
      </c>
      <c r="C4" s="10" cm="1">
        <f t="array" ref="C4">SUMPRODUCT(('[1]smoking_qaly_results_2022-r'!$R$2:$R$221)*('[1]smoking_qaly_results_2022-r'!$C$2:$C$221="Female")*(ISNUMBER(MATCH('[1]smoking_qaly_results_2022-r'!$A$2:$A$221,IF($L$2:$L$23="Betsi Cadwaladr",$M$2:$M$23),0))))</f>
        <v>313533312.76499999</v>
      </c>
      <c r="D4" s="10">
        <f t="shared" ref="D4:D9" si="0">B4+C4</f>
        <v>723322921.72000003</v>
      </c>
      <c r="E4" s="10" cm="1">
        <f t="array" ref="E4">SUMPRODUCT(('[1]smoking_qaly_results_2022-r'!$S$2:$S$221)*('[1]smoking_qaly_results_2022-r'!$C$2:$C$221="Male")*(ISNUMBER(MATCH('[1]smoking_qaly_results_2022-r'!$A$2:$A$221,IF($L$2:$L$23="Betsi Cadwaladr",$M$2:$M$23),0))))</f>
        <v>614684413.43500018</v>
      </c>
      <c r="F4" s="10" cm="1">
        <f t="array" ref="F4">SUMPRODUCT(('[1]smoking_qaly_results_2022-r'!$S$2:$S$221)*('[1]smoking_qaly_results_2022-r'!$C$2:$C$221="Female")*(ISNUMBER(MATCH('[1]smoking_qaly_results_2022-r'!$A$2:$A$221,IF($L$2:$L$23="Betsi Cadwaladr",$M$2:$M$23),0))))</f>
        <v>470299969.10899991</v>
      </c>
      <c r="G4" s="10">
        <f t="shared" ref="G4:G9" si="1">E4+F4</f>
        <v>1084984382.5440001</v>
      </c>
      <c r="H4" s="10" cm="1">
        <f t="array" ref="H4">SUMPRODUCT(('[1]smoking_qaly_results_2022-r'!$T$2:$T$221)*('[1]smoking_qaly_results_2022-r'!$C$2:$C$221="Male")*(ISNUMBER(MATCH('[1]smoking_qaly_results_2022-r'!$A$2:$A$221,IF($L$2:$L$23="Betsi Cadwaladr",$M$2:$M$23),0))))</f>
        <v>1434263631.3799999</v>
      </c>
      <c r="I4" s="10" cm="1">
        <f t="array" ref="I4">SUMPRODUCT(('[1]smoking_qaly_results_2022-r'!$T$2:$T$221)*('[1]smoking_qaly_results_2022-r'!$C$2:$C$221="Female")*(ISNUMBER(MATCH('[1]smoking_qaly_results_2022-r'!$A$2:$A$221,IF($L$2:$L$23="Betsi Cadwaladr",$M$2:$M$23),0))))</f>
        <v>1097366594.55</v>
      </c>
      <c r="J4" s="10">
        <f t="shared" ref="J4:J10" si="2">H4+I4</f>
        <v>2531630225.9299998</v>
      </c>
      <c r="L4" t="s">
        <v>58</v>
      </c>
      <c r="M4" t="s">
        <v>63</v>
      </c>
    </row>
    <row r="5" spans="1:14">
      <c r="A5" s="3" t="s">
        <v>64</v>
      </c>
      <c r="B5" s="10" cm="1">
        <f t="array" ref="B5">SUMPRODUCT(('[1]smoking_qaly_results_2022-r'!$R$2:$R$221)*('[1]smoking_qaly_results_2022-r'!$C$2:$C$221="Male")*(ISNUMBER(MATCH('[1]smoking_qaly_results_2022-r'!$A$2:$A$221,IF($L$2:$L$23="Cardiff and Vale",$M$2:$M$23),0))))</f>
        <v>203798605.67000002</v>
      </c>
      <c r="C5" s="10" cm="1">
        <f t="array" ref="C5">SUMPRODUCT(('[1]smoking_qaly_results_2022-r'!$R$2:$R$221)*('[1]smoking_qaly_results_2022-r'!$C$2:$C$221="Female")*(ISNUMBER(MATCH('[1]smoking_qaly_results_2022-r'!$A$2:$A$221,IF($L$2:$L$23="Cardiff and Vale",$M$2:$M$23),0))))</f>
        <v>148330258.76699999</v>
      </c>
      <c r="D5" s="10">
        <f t="shared" si="0"/>
        <v>352128864.43700004</v>
      </c>
      <c r="E5" s="10" cm="1">
        <f t="array" ref="E5">SUMPRODUCT(('[1]smoking_qaly_results_2022-r'!$S$2:$S$221)*('[1]smoking_qaly_results_2022-r'!$C$2:$C$221="Male")*(ISNUMBER(MATCH('[1]smoking_qaly_results_2022-r'!$A$2:$A$221,IF($L$2:$L$23="Cardiff and Vale",$M$2:$M$23),0))))</f>
        <v>305697908.48000002</v>
      </c>
      <c r="F5" s="10" cm="1">
        <f t="array" ref="F5">SUMPRODUCT(('[1]smoking_qaly_results_2022-r'!$S$2:$S$221)*('[1]smoking_qaly_results_2022-r'!$C$2:$C$221="Female")*(ISNUMBER(MATCH('[1]smoking_qaly_results_2022-r'!$A$2:$A$221,IF($L$2:$L$23="Cardiff and Vale",$M$2:$M$23),0))))</f>
        <v>222495388.16</v>
      </c>
      <c r="G5" s="10">
        <f t="shared" si="1"/>
        <v>528193296.63999999</v>
      </c>
      <c r="H5" s="10" cm="1">
        <f t="array" ref="H5">SUMPRODUCT(('[1]smoking_qaly_results_2022-r'!$T$2:$T$221)*('[1]smoking_qaly_results_2022-r'!$C$2:$C$221="Male")*(ISNUMBER(MATCH('[1]smoking_qaly_results_2022-r'!$A$2:$A$221,IF($L$2:$L$23="Cardiff and Vale",$M$2:$M$23),0))))</f>
        <v>713295119.75999999</v>
      </c>
      <c r="I5" s="10" cm="1">
        <f t="array" ref="I5">SUMPRODUCT(('[1]smoking_qaly_results_2022-r'!$T$2:$T$221)*('[1]smoking_qaly_results_2022-r'!$C$2:$C$221="Female")*(ISNUMBER(MATCH('[1]smoking_qaly_results_2022-r'!$A$2:$A$221,IF($L$2:$L$23="Cardiff and Vale",$M$2:$M$23),0))))</f>
        <v>519155905.67999989</v>
      </c>
      <c r="J5" s="10">
        <f t="shared" si="2"/>
        <v>1232451025.4399998</v>
      </c>
      <c r="L5" t="s">
        <v>58</v>
      </c>
      <c r="M5" t="s">
        <v>65</v>
      </c>
    </row>
    <row r="6" spans="1:14">
      <c r="A6" s="3" t="s">
        <v>66</v>
      </c>
      <c r="B6" s="10" cm="1">
        <f t="array" ref="B6">SUMPRODUCT(('[1]smoking_qaly_results_2022-r'!$R$2:$R$221)*('[1]smoking_qaly_results_2022-r'!$C$2:$C$221="Male")*(ISNUMBER(MATCH('[1]smoking_qaly_results_2022-r'!$A$2:$A$221,IF($L$2:$L$23="Cwm Taf Morgannwg",$M$2:$M$23),0))))</f>
        <v>250020119.22600001</v>
      </c>
      <c r="C6" s="10" cm="1">
        <f t="array" ref="C6">SUMPRODUCT(('[1]smoking_qaly_results_2022-r'!$R$2:$R$221)*('[1]smoking_qaly_results_2022-r'!$C$2:$C$221="Female")*(ISNUMBER(MATCH('[1]smoking_qaly_results_2022-r'!$A$2:$A$221,IF($L$2:$L$23="Cwm Taf Morgannwg",$M$2:$M$23),0))))</f>
        <v>166535788.58999997</v>
      </c>
      <c r="D6" s="10">
        <f t="shared" si="0"/>
        <v>416555907.81599998</v>
      </c>
      <c r="E6" s="10" cm="1">
        <f t="array" ref="E6">SUMPRODUCT(('[1]smoking_qaly_results_2022-r'!$S$2:$S$221)*('[1]smoking_qaly_results_2022-r'!$C$2:$C$221="Male")*(ISNUMBER(MATCH('[1]smoking_qaly_results_2022-r'!$A$2:$A$221,IF($L$2:$L$23="Cwm Taf Morgannwg",$M$2:$M$23),0))))</f>
        <v>375030178.80299997</v>
      </c>
      <c r="F6" s="10" cm="1">
        <f t="array" ref="F6">SUMPRODUCT(('[1]smoking_qaly_results_2022-r'!$S$2:$S$221)*('[1]smoking_qaly_results_2022-r'!$C$2:$C$221="Female")*(ISNUMBER(MATCH('[1]smoking_qaly_results_2022-r'!$A$2:$A$221,IF($L$2:$L$23="Cwm Taf Morgannwg",$M$2:$M$23),0))))</f>
        <v>249803682.88300002</v>
      </c>
      <c r="G6" s="10">
        <f t="shared" si="1"/>
        <v>624833861.68599999</v>
      </c>
      <c r="H6" s="10" cm="1">
        <f t="array" ref="H6">SUMPRODUCT(('[1]smoking_qaly_results_2022-r'!$T$2:$T$221)*('[1]smoking_qaly_results_2022-r'!$C$2:$C$221="Male")*(ISNUMBER(MATCH('[1]smoking_qaly_results_2022-r'!$A$2:$A$221,IF($L$2:$L$23="Cwm Taf Morgannwg",$M$2:$M$23),0))))</f>
        <v>875070417.12</v>
      </c>
      <c r="I6" s="10" cm="1">
        <f t="array" ref="I6">SUMPRODUCT(('[1]smoking_qaly_results_2022-r'!$T$2:$T$221)*('[1]smoking_qaly_results_2022-r'!$C$2:$C$221="Female")*(ISNUMBER(MATCH('[1]smoking_qaly_results_2022-r'!$A$2:$A$221,IF($L$2:$L$23="Cwm Taf Morgannwg",$M$2:$M$23),0))))</f>
        <v>582875260.07000005</v>
      </c>
      <c r="J6" s="10">
        <f t="shared" si="2"/>
        <v>1457945677.1900001</v>
      </c>
      <c r="L6" t="s">
        <v>58</v>
      </c>
      <c r="M6" t="s">
        <v>67</v>
      </c>
    </row>
    <row r="7" spans="1:14">
      <c r="A7" s="3" t="s">
        <v>68</v>
      </c>
      <c r="B7" s="10" cm="1">
        <f t="array" ref="B7">SUMPRODUCT(('[1]smoking_qaly_results_2022-r'!$R$2:$R$221)*('[1]smoking_qaly_results_2022-r'!$C$2:$C$221="Male")*(ISNUMBER(MATCH('[1]smoking_qaly_results_2022-r'!$A$2:$A$221,IF($L$2:$L$23="Hywel Dda",$M$2:$M$23),0))))</f>
        <v>220081896.90400004</v>
      </c>
      <c r="C7" s="10" cm="1">
        <f t="array" ref="C7">SUMPRODUCT(('[1]smoking_qaly_results_2022-r'!$R$2:$R$221)*('[1]smoking_qaly_results_2022-r'!$C$2:$C$221="Female")*(ISNUMBER(MATCH('[1]smoking_qaly_results_2022-r'!$A$2:$A$221,IF($L$2:$L$23="Hywel Dda",$M$2:$M$23),0))))</f>
        <v>146274498.442</v>
      </c>
      <c r="D7" s="10">
        <f t="shared" si="0"/>
        <v>366356395.34600008</v>
      </c>
      <c r="E7" s="10" cm="1">
        <f t="array" ref="E7">SUMPRODUCT(('[1]smoking_qaly_results_2022-r'!$S$2:$S$221)*('[1]smoking_qaly_results_2022-r'!$C$2:$C$221="Male")*(ISNUMBER(MATCH('[1]smoking_qaly_results_2022-r'!$A$2:$A$221,IF($L$2:$L$23="Hywel Dda",$M$2:$M$23),0))))</f>
        <v>330122845.34799993</v>
      </c>
      <c r="F7" s="10" cm="1">
        <f t="array" ref="F7">SUMPRODUCT(('[1]smoking_qaly_results_2022-r'!$S$2:$S$221)*('[1]smoking_qaly_results_2022-r'!$C$2:$C$221="Female")*(ISNUMBER(MATCH('[1]smoking_qaly_results_2022-r'!$A$2:$A$221,IF($L$2:$L$23="Hywel Dda",$M$2:$M$23),0))))</f>
        <v>219411747.66200003</v>
      </c>
      <c r="G7" s="10">
        <f t="shared" si="1"/>
        <v>549534593.00999999</v>
      </c>
      <c r="H7" s="10" cm="1">
        <f t="array" ref="H7">SUMPRODUCT(('[1]smoking_qaly_results_2022-r'!$T$2:$T$221)*('[1]smoking_qaly_results_2022-r'!$C$2:$C$221="Male")*(ISNUMBER(MATCH('[1]smoking_qaly_results_2022-r'!$A$2:$A$221,IF($L$2:$L$23="Hywel Dda",$M$2:$M$23),0))))</f>
        <v>770286639.16000009</v>
      </c>
      <c r="I7" s="10" cm="1">
        <f t="array" ref="I7">SUMPRODUCT(('[1]smoking_qaly_results_2022-r'!$T$2:$T$221)*('[1]smoking_qaly_results_2022-r'!$C$2:$C$221="Female")*(ISNUMBER(MATCH('[1]smoking_qaly_results_2022-r'!$A$2:$A$221,IF($L$2:$L$23="Hywel Dda",$M$2:$M$23),0))))</f>
        <v>511960744.52999997</v>
      </c>
      <c r="J7" s="10">
        <f t="shared" si="2"/>
        <v>1282247383.6900001</v>
      </c>
      <c r="L7" t="s">
        <v>62</v>
      </c>
      <c r="M7" t="s">
        <v>69</v>
      </c>
    </row>
    <row r="8" spans="1:14">
      <c r="A8" s="3" t="s">
        <v>70</v>
      </c>
      <c r="B8" s="10" cm="1">
        <f t="array" ref="B8">SUMPRODUCT(('[1]smoking_qaly_results_2022-r'!$R$2:$R$221)*('[1]smoking_qaly_results_2022-r'!$C$2:$C$221="Male")*(ISNUMBER(MATCH('[1]smoking_qaly_results_2022-r'!$A$2:$A$221,IF($L$2:$L$23="Powys",$M$2:$M$23),0))))</f>
        <v>68904672.111000001</v>
      </c>
      <c r="C8" s="10" cm="1">
        <f t="array" ref="C8">SUMPRODUCT(('[1]smoking_qaly_results_2022-r'!$R$2:$R$221)*('[1]smoking_qaly_results_2022-r'!$C$2:$C$221="Female")*(ISNUMBER(MATCH('[1]smoking_qaly_results_2022-r'!$A$2:$A$221,IF($L$2:$L$23="Powys",$M$2:$M$23),0))))</f>
        <v>46331129.328000002</v>
      </c>
      <c r="D8" s="10">
        <f t="shared" si="0"/>
        <v>115235801.43900001</v>
      </c>
      <c r="E8" s="10" cm="1">
        <f t="array" ref="E8">SUMPRODUCT(('[1]smoking_qaly_results_2022-r'!$S$2:$S$221)*('[1]smoking_qaly_results_2022-r'!$C$2:$C$221="Male")*(ISNUMBER(MATCH('[1]smoking_qaly_results_2022-r'!$A$2:$A$221,IF($L$2:$L$23="Powys",$M$2:$M$23),0))))</f>
        <v>103357008.156</v>
      </c>
      <c r="F8" s="10" cm="1">
        <f t="array" ref="F8">SUMPRODUCT(('[1]smoking_qaly_results_2022-r'!$S$2:$S$221)*('[1]smoking_qaly_results_2022-r'!$C$2:$C$221="Female")*(ISNUMBER(MATCH('[1]smoking_qaly_results_2022-r'!$A$2:$A$221,IF($L$2:$L$23="Powys",$M$2:$M$23),0))))</f>
        <v>69496693.995000005</v>
      </c>
      <c r="G8" s="10">
        <f t="shared" si="1"/>
        <v>172853702.15100002</v>
      </c>
      <c r="H8" s="10" cm="1">
        <f t="array" ref="H8">SUMPRODUCT(('[1]smoking_qaly_results_2022-r'!$T$2:$T$221)*('[1]smoking_qaly_results_2022-r'!$C$2:$C$221="Male")*(ISNUMBER(MATCH('[1]smoking_qaly_results_2022-r'!$A$2:$A$221,IF($L$2:$L$23="Powys",$M$2:$M$23),0))))</f>
        <v>241166352.36999997</v>
      </c>
      <c r="I8" s="10" cm="1">
        <f t="array" ref="I8">SUMPRODUCT(('[1]smoking_qaly_results_2022-r'!$T$2:$T$221)*('[1]smoking_qaly_results_2022-r'!$C$2:$C$221="Female")*(ISNUMBER(MATCH('[1]smoking_qaly_results_2022-r'!$A$2:$A$221,IF($L$2:$L$23="Powys",$M$2:$M$23),0))))</f>
        <v>162158952.64999998</v>
      </c>
      <c r="J8" s="10">
        <f t="shared" si="2"/>
        <v>403325305.01999998</v>
      </c>
      <c r="L8" t="s">
        <v>62</v>
      </c>
      <c r="M8" t="s">
        <v>71</v>
      </c>
    </row>
    <row r="9" spans="1:14">
      <c r="A9" s="3" t="s">
        <v>72</v>
      </c>
      <c r="B9" s="10" cm="1">
        <f t="array" ref="B9">SUMPRODUCT(('[1]smoking_qaly_results_2022-r'!$R$2:$R$221)*('[1]smoking_qaly_results_2022-r'!$C$2:$C$221="Male")*(ISNUMBER(MATCH('[1]smoking_qaly_results_2022-r'!$A$2:$A$221,IF($L$2:$L$23="Swansea Bay",$M$2:$M$23),0))))</f>
        <v>188846730.70399997</v>
      </c>
      <c r="C9" s="10" cm="1">
        <f t="array" ref="C9">SUMPRODUCT(('[1]smoking_qaly_results_2022-r'!$R$2:$R$221)*('[1]smoking_qaly_results_2022-r'!$C$2:$C$221="Female")*(ISNUMBER(MATCH('[1]smoking_qaly_results_2022-r'!$A$2:$A$221,IF($L$2:$L$23="Swansea Bay",$M$2:$M$23),0))))</f>
        <v>116936988.71499999</v>
      </c>
      <c r="D9" s="10">
        <f t="shared" si="0"/>
        <v>305783719.41899997</v>
      </c>
      <c r="E9" s="10" cm="1">
        <f t="array" ref="E9">SUMPRODUCT(('[1]smoking_qaly_results_2022-r'!$S$2:$S$221)*('[1]smoking_qaly_results_2022-r'!$C$2:$C$221="Male")*(ISNUMBER(MATCH('[1]smoking_qaly_results_2022-r'!$A$2:$A$221,IF($L$2:$L$23="Swansea Bay",$M$2:$M$23),0))))</f>
        <v>283270096.06</v>
      </c>
      <c r="F9" s="10" cm="1">
        <f t="array" ref="F9">SUMPRODUCT(('[1]smoking_qaly_results_2022-r'!$S$2:$S$221)*('[1]smoking_qaly_results_2022-r'!$C$2:$C$221="Female")*(ISNUMBER(MATCH('[1]smoking_qaly_results_2022-r'!$A$2:$A$221,IF($L$2:$L$23="Swansea Bay",$M$2:$M$23),0))))</f>
        <v>175405483.05599999</v>
      </c>
      <c r="G9" s="10">
        <f t="shared" si="1"/>
        <v>458675579.116</v>
      </c>
      <c r="H9" s="10" cm="1">
        <f t="array" ref="H9">SUMPRODUCT(('[1]smoking_qaly_results_2022-r'!$T$2:$T$221)*('[1]smoking_qaly_results_2022-r'!$C$2:$C$221="Male")*(ISNUMBER(MATCH('[1]smoking_qaly_results_2022-r'!$A$2:$A$221,IF($L$2:$L$23="Swansea Bay",$M$2:$M$23),0))))</f>
        <v>660963557.5</v>
      </c>
      <c r="I9" s="10" cm="1">
        <f t="array" ref="I9">SUMPRODUCT(('[1]smoking_qaly_results_2022-r'!$T$2:$T$221)*('[1]smoking_qaly_results_2022-r'!$C$2:$C$221="Female")*(ISNUMBER(MATCH('[1]smoking_qaly_results_2022-r'!$A$2:$A$221,IF($L$2:$L$23="Swansea Bay",$M$2:$M$23),0))))</f>
        <v>409279460.48000002</v>
      </c>
      <c r="J9" s="10">
        <f t="shared" si="2"/>
        <v>1070243017.98</v>
      </c>
      <c r="L9" t="s">
        <v>62</v>
      </c>
      <c r="M9" t="s">
        <v>73</v>
      </c>
    </row>
    <row r="10" spans="1:14">
      <c r="A10" s="11" t="s">
        <v>74</v>
      </c>
      <c r="B10" s="12">
        <f t="shared" ref="B10:I10" si="3">SUM(B3:B9)</f>
        <v>1704288875.3350003</v>
      </c>
      <c r="C10" s="12">
        <f t="shared" si="3"/>
        <v>1160993643.3349998</v>
      </c>
      <c r="D10" s="12">
        <f t="shared" si="3"/>
        <v>2865282518.6700001</v>
      </c>
      <c r="E10" s="12">
        <f t="shared" si="3"/>
        <v>2556433312.9130001</v>
      </c>
      <c r="F10" s="12">
        <f t="shared" si="3"/>
        <v>1741490464.9719999</v>
      </c>
      <c r="G10" s="12">
        <f t="shared" si="3"/>
        <v>4297923777.8850002</v>
      </c>
      <c r="H10" s="12">
        <f t="shared" si="3"/>
        <v>5965011063.4200001</v>
      </c>
      <c r="I10" s="12">
        <f t="shared" si="3"/>
        <v>4063477751.5200005</v>
      </c>
      <c r="J10" s="12">
        <f t="shared" si="2"/>
        <v>10028488814.940001</v>
      </c>
      <c r="L10" t="s">
        <v>62</v>
      </c>
      <c r="M10" t="s">
        <v>75</v>
      </c>
    </row>
    <row r="11" spans="1:14">
      <c r="L11" t="s">
        <v>62</v>
      </c>
      <c r="M11" t="s">
        <v>76</v>
      </c>
    </row>
    <row r="12" spans="1:14">
      <c r="L12" t="s">
        <v>62</v>
      </c>
      <c r="M12" t="s">
        <v>77</v>
      </c>
    </row>
    <row r="13" spans="1:14">
      <c r="A13" s="13" t="s">
        <v>61</v>
      </c>
      <c r="L13" t="s">
        <v>78</v>
      </c>
      <c r="M13" t="s">
        <v>79</v>
      </c>
    </row>
    <row r="14" spans="1:14">
      <c r="L14" t="s">
        <v>78</v>
      </c>
      <c r="M14" t="s">
        <v>80</v>
      </c>
    </row>
    <row r="15" spans="1:14">
      <c r="L15" t="s">
        <v>66</v>
      </c>
      <c r="M15" t="s">
        <v>81</v>
      </c>
    </row>
    <row r="16" spans="1:14">
      <c r="L16" t="s">
        <v>66</v>
      </c>
      <c r="M16" t="s">
        <v>82</v>
      </c>
    </row>
    <row r="17" spans="12:13">
      <c r="L17" t="s">
        <v>66</v>
      </c>
      <c r="M17" t="s">
        <v>83</v>
      </c>
    </row>
    <row r="18" spans="12:13">
      <c r="L18" t="s">
        <v>68</v>
      </c>
      <c r="M18" t="s">
        <v>84</v>
      </c>
    </row>
    <row r="19" spans="12:13">
      <c r="L19" t="s">
        <v>68</v>
      </c>
      <c r="M19" t="s">
        <v>85</v>
      </c>
    </row>
    <row r="20" spans="12:13">
      <c r="L20" t="s">
        <v>68</v>
      </c>
      <c r="M20" t="s">
        <v>86</v>
      </c>
    </row>
    <row r="21" spans="12:13">
      <c r="L21" t="s">
        <v>70</v>
      </c>
      <c r="M21" t="s">
        <v>70</v>
      </c>
    </row>
    <row r="22" spans="12:13">
      <c r="L22" t="s">
        <v>87</v>
      </c>
      <c r="M22" t="s">
        <v>88</v>
      </c>
    </row>
    <row r="23" spans="12:13">
      <c r="L23" t="s">
        <v>87</v>
      </c>
      <c r="M23" t="s">
        <v>89</v>
      </c>
    </row>
  </sheetData>
  <mergeCells count="3">
    <mergeCell ref="B1:C1"/>
    <mergeCell ref="E1:F1"/>
    <mergeCell ref="H1:I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9F2AD74F75A84A82FD12193BC178BF" ma:contentTypeVersion="20" ma:contentTypeDescription="Create a new document." ma:contentTypeScope="" ma:versionID="d8718dd22a1ff1647f329a4f7ef870cd">
  <xsd:schema xmlns:xsd="http://www.w3.org/2001/XMLSchema" xmlns:xs="http://www.w3.org/2001/XMLSchema" xmlns:p="http://schemas.microsoft.com/office/2006/metadata/properties" xmlns:ns1="http://schemas.microsoft.com/sharepoint/v3" xmlns:ns2="aa5da55d-2189-4dcd-ba43-1d2b85c13ac7" xmlns:ns3="4167e674-6a9f-4892-8806-05d2e97a6b2a" targetNamespace="http://schemas.microsoft.com/office/2006/metadata/properties" ma:root="true" ma:fieldsID="f5b4a46e6e4382e8507c8a7f758a9cef" ns1:_="" ns2:_="" ns3:_="">
    <xsd:import namespace="http://schemas.microsoft.com/sharepoint/v3"/>
    <xsd:import namespace="aa5da55d-2189-4dcd-ba43-1d2b85c13ac7"/>
    <xsd:import namespace="4167e674-6a9f-4892-8806-05d2e97a6b2a"/>
    <xsd:element name="properties">
      <xsd:complexType>
        <xsd:sequence>
          <xsd:element name="documentManagement">
            <xsd:complexType>
              <xsd:all>
                <xsd:element ref="ns2:Project" minOccurs="0"/>
                <xsd:element ref="ns2:WorkCategory" minOccurs="0"/>
                <xsd:element ref="ns2:DocumentType"/>
                <xsd:element ref="ns2:Meeting" minOccurs="0"/>
                <xsd:element ref="ns2:MeetingDate" minOccurs="0"/>
                <xsd:element ref="ns2:Topic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ganis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a55d-2189-4dcd-ba43-1d2b85c13ac7" elementFormDefault="qualified">
    <xsd:import namespace="http://schemas.microsoft.com/office/2006/documentManagement/types"/>
    <xsd:import namespace="http://schemas.microsoft.com/office/infopath/2007/PartnerControls"/>
    <xsd:element name="Project" ma:index="8" nillable="true" ma:displayName="Project" ma:format="Dropdown" ma:internalName="Project">
      <xsd:simpleType>
        <xsd:restriction base="dms:Choice">
          <xsd:enumeration value="National Leadership Group"/>
          <xsd:enumeration value="Health Manager upgrade, 2025-26"/>
          <xsd:enumeration value="CVUHB ACE pilot, 2026"/>
          <xsd:enumeration value="Targeted Lung Cancer Screening"/>
          <xsd:enumeration value="App development"/>
          <xsd:enumeration value="HMQ in Hospital Evaluation, 2025"/>
          <xsd:enumeration value="Smoking prevention, 15-24yo, 2025-26"/>
          <xsd:enumeration value="Economic analysis of smoking 2025"/>
          <xsd:enumeration value="Small area modelling, 2026-27"/>
          <xsd:enumeration value="16-24 year old prevention"/>
          <xsd:enumeration value="Beaufort vaping insight, 2024"/>
          <xsd:enumeration value="HMQH pre-admission pathway, 26-27"/>
          <xsd:enumeration value="HMQ Service Review, 2024-25"/>
          <xsd:enumeration value="National smoking data standard, 2026-27"/>
          <xsd:enumeration value="TVA Packaging and Display Consulation"/>
          <xsd:enumeration value="PH LTMH Conditions"/>
          <xsd:enumeration value="TVA Smokefree and Vapefree places Consultation"/>
          <xsd:enumeration value="TAVA Implementation Group"/>
          <xsd:enumeration value="National Cancer Strategy"/>
          <xsd:enumeration value="Choice 20"/>
        </xsd:restriction>
      </xsd:simpleType>
    </xsd:element>
    <xsd:element name="WorkCategory" ma:index="9" nillable="true" ma:displayName="Work Category" ma:format="Dropdown" ma:internalName="WorkCategory">
      <xsd:simpleType>
        <xsd:restriction base="dms:Choice">
          <xsd:enumeration value="Data identification, collation or analysis"/>
          <xsd:enumeration value="Evidence synthesis"/>
          <xsd:enumeration value="Intervention Development"/>
          <xsd:enumeration value="Research or Evaluation"/>
          <xsd:enumeration value="Monitoring and reporting"/>
          <xsd:enumeration value="Communication"/>
          <xsd:enumeration value="Stakeholder engagement"/>
          <xsd:enumeration value="Planning"/>
          <xsd:enumeration value="Policy or service review"/>
          <xsd:enumeration value="Operational Delivery"/>
          <xsd:enumeration value="Programme or Project Management"/>
          <xsd:enumeration value="Social Marketing"/>
          <xsd:enumeration value="Training"/>
          <xsd:enumeration value="Meeting"/>
          <xsd:enumeration value="HMQ service development"/>
          <xsd:enumeration value="Policy development"/>
        </xsd:restriction>
      </xsd:simpleType>
    </xsd:element>
    <xsd:element name="DocumentType" ma:index="10" ma:displayName="Document type" ma:format="Dropdown" ma:internalName="DocumentType">
      <xsd:simpleType>
        <xsd:restriction base="dms:Choice">
          <xsd:enumeration value="Report"/>
          <xsd:enumeration value="Standards"/>
          <xsd:enumeration value="Data"/>
          <xsd:enumeration value="Project Plan"/>
          <xsd:enumeration value="Protocol"/>
          <xsd:enumeration value="Correspondence"/>
          <xsd:enumeration value="Minutes"/>
          <xsd:enumeration value="SOP"/>
          <xsd:enumeration value="Agenda"/>
          <xsd:enumeration value="Meeting Documentation"/>
          <xsd:enumeration value="Project Brief"/>
          <xsd:enumeration value="Business Case"/>
          <xsd:enumeration value="Performance Report"/>
          <xsd:enumeration value="TOR"/>
          <xsd:enumeration value="Costings"/>
          <xsd:enumeration value="Research Report"/>
          <xsd:enumeration value="Patient leaflet"/>
          <xsd:enumeration value="PGD"/>
          <xsd:enumeration value="Technical requirements"/>
          <xsd:enumeration value="Evidence review"/>
          <xsd:enumeration value="Evaluation Report"/>
          <xsd:enumeration value="Evaluation plan or framework"/>
          <xsd:enumeration value="Health Impact Assessment"/>
          <xsd:enumeration value="Presentation"/>
          <xsd:enumeration value="System Briefing"/>
          <xsd:enumeration value="Comms Toolkit"/>
          <xsd:enumeration value="Waiver"/>
          <xsd:enumeration value="Declaration of interest"/>
          <xsd:enumeration value="Questionnaire"/>
          <xsd:enumeration value="Letter of support"/>
          <xsd:enumeration value="Meeting paper"/>
          <xsd:enumeration value="Data sharing agreement"/>
          <xsd:enumeration value="Picture"/>
          <xsd:enumeration value="Script"/>
          <xsd:enumeration value="Consultation response"/>
          <xsd:enumeration value="Guidance"/>
          <xsd:enumeration value="Website text"/>
          <xsd:enumeration value="SBAR"/>
          <xsd:enumeration value="Lookup"/>
          <xsd:enumeration value="Resources"/>
          <xsd:enumeration value="Conference submission"/>
          <xsd:enumeration value="Strategy"/>
          <xsd:enumeration value="Lookup"/>
          <xsd:enumeration value="Terms of Reference"/>
          <xsd:enumeration value="WG correspondence"/>
          <xsd:enumeration value="Poster"/>
          <xsd:enumeration value="Data specification"/>
          <xsd:enumeration value="Project Initiation Document"/>
          <xsd:enumeration value="Data analysis"/>
          <xsd:enumeration value="Implementation plan"/>
          <xsd:enumeration value="Choice 51"/>
          <xsd:enumeration value="Choice 52"/>
        </xsd:restriction>
      </xsd:simpleType>
    </xsd:element>
    <xsd:element name="Meeting" ma:index="11" nillable="true" ma:displayName="Meeting" ma:format="Dropdown" ma:internalName="Meeting">
      <xsd:simpleType>
        <xsd:restriction base="dms:Choice">
          <xsd:enumeration value="AIDA"/>
          <xsd:enumeration value="Senedd CPG"/>
          <xsd:enumeration value="National Leadership Group"/>
          <xsd:enumeration value="System update"/>
          <xsd:enumeration value="SCAH Conference"/>
          <xsd:enumeration value="Directors of Public Health"/>
        </xsd:restriction>
      </xsd:simpleType>
    </xsd:element>
    <xsd:element name="MeetingDate" ma:index="12" nillable="true" ma:displayName="Meeting Date" ma:format="DateOnly" ma:internalName="MeetingDate">
      <xsd:simpleType>
        <xsd:restriction base="dms:DateTime"/>
      </xsd:simpleType>
    </xsd:element>
    <xsd:element name="Topic" ma:index="13" nillable="true" ma:displayName="Topic" ma:format="Dropdown" ma:internalName="Topic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moking and Vaping Prevention"/>
                    <xsd:enumeration value="Maximise Cessation"/>
                    <xsd:enumeration value="Smoke free environments"/>
                    <xsd:enumeration value="System development and support"/>
                    <xsd:enumeration value="Digital"/>
                    <xsd:enumeration value="Intervention"/>
                    <xsd:enumeration value="App"/>
                    <xsd:enumeration value="Mental Health"/>
                    <xsd:enumeration value="Governance"/>
                    <xsd:enumeration value="National Leadership Group"/>
                    <xsd:enumeration value="Smoking cessation"/>
                    <xsd:enumeration value="Hospital"/>
                    <xsd:enumeration value="Community pharmacy"/>
                    <xsd:enumeration value="HMQ"/>
                    <xsd:enumeration value="Health Manager"/>
                    <xsd:enumeration value="Intervention"/>
                    <xsd:enumeration value="Messenger services"/>
                    <xsd:enumeration value="HMQ in Hospital"/>
                    <xsd:enumeration value="Data"/>
                    <xsd:enumeration value="Prevalence"/>
                    <xsd:enumeration value="Nat Survey for Wales"/>
                    <xsd:enumeration value="Economics of smoking and cessation"/>
                    <xsd:enumeration value="Policy"/>
                    <xsd:enumeration value="Research"/>
                    <xsd:enumeration value="Licensing"/>
                    <xsd:enumeration value="Lung cancer screening"/>
                    <xsd:enumeration value="Programme planning"/>
                    <xsd:enumeration value="HMQ Hub"/>
                    <xsd:enumeration value="Smoking in pregnancy"/>
                    <xsd:enumeration value="Primary care"/>
                    <xsd:enumeration value="Waiting lists"/>
                    <xsd:enumeration value="Performance management"/>
                    <xsd:enumeration value="Communications"/>
                    <xsd:enumeration value="Audit"/>
                    <xsd:enumeration value="Strategy"/>
                    <xsd:enumeration value="Vaping cessation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ganisation" ma:index="25" nillable="true" ma:displayName="Organisation" ma:format="Dropdown" ma:internalName="Organisation">
      <xsd:simpleType>
        <xsd:restriction base="dms:Choice">
          <xsd:enumeration value="PHW"/>
          <xsd:enumeration value="Welsh Government"/>
          <xsd:enumeration value="DHSC"/>
          <xsd:enumeration value="NCSCT"/>
          <xsd:enumeration value="SHRN"/>
          <xsd:enumeration value="NWSSP"/>
          <xsd:enumeration value="NHS P&amp;I"/>
          <xsd:enumeration value="ASH"/>
          <xsd:enumeration value="Public Health Scotland"/>
          <xsd:enumeration value="FPH"/>
          <xsd:enumeration value="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e674-6a9f-4892-8806-05d2e97a6b2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e8a41ad-8522-457e-916e-ff2a16022778}" ma:internalName="TaxCatchAll" ma:showField="CatchAllData" ma:web="4167e674-6a9f-4892-8806-05d2e97a6b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167e674-6a9f-4892-8806-05d2e97a6b2a" xsi:nil="true"/>
    <lcf76f155ced4ddcb4097134ff3c332f xmlns="aa5da55d-2189-4dcd-ba43-1d2b85c13ac7">
      <Terms xmlns="http://schemas.microsoft.com/office/infopath/2007/PartnerControls"/>
    </lcf76f155ced4ddcb4097134ff3c332f>
    <Project xmlns="aa5da55d-2189-4dcd-ba43-1d2b85c13ac7">Economic analysis of smoking 2025</Project>
    <Meeting xmlns="aa5da55d-2189-4dcd-ba43-1d2b85c13ac7" xsi:nil="true"/>
    <WorkCategory xmlns="aa5da55d-2189-4dcd-ba43-1d2b85c13ac7">Research or Evaluation</WorkCategory>
    <DocumentType xmlns="aa5da55d-2189-4dcd-ba43-1d2b85c13ac7">Data</DocumentType>
    <Organisation xmlns="aa5da55d-2189-4dcd-ba43-1d2b85c13ac7" xsi:nil="true"/>
    <MeetingDate xmlns="aa5da55d-2189-4dcd-ba43-1d2b85c13ac7" xsi:nil="true"/>
    <Topic xmlns="aa5da55d-2189-4dcd-ba43-1d2b85c13ac7">
      <Value>Economics of smoking and cessation</Value>
    </Topic>
  </documentManagement>
</p:properties>
</file>

<file path=customXml/itemProps1.xml><?xml version="1.0" encoding="utf-8"?>
<ds:datastoreItem xmlns:ds="http://schemas.openxmlformats.org/officeDocument/2006/customXml" ds:itemID="{AA0697AF-D8F2-4FBF-8EB9-10137E76E631}"/>
</file>

<file path=customXml/itemProps2.xml><?xml version="1.0" encoding="utf-8"?>
<ds:datastoreItem xmlns:ds="http://schemas.openxmlformats.org/officeDocument/2006/customXml" ds:itemID="{A7F67F7A-7544-4538-A507-7736B63E4FB7}"/>
</file>

<file path=customXml/itemProps3.xml><?xml version="1.0" encoding="utf-8"?>
<ds:datastoreItem xmlns:ds="http://schemas.openxmlformats.org/officeDocument/2006/customXml" ds:itemID="{E8044C7A-C418-4E62-9F81-AAD20705F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Rajendra Kadel (Public Health Wales - No. 2 Capital Quarter)</dc:creator>
  <cp:keywords/>
  <dc:description/>
  <cp:lastModifiedBy/>
  <cp:revision/>
  <dcterms:created xsi:type="dcterms:W3CDTF">2026-07-10T09:50:30Z</dcterms:created>
  <dcterms:modified xsi:type="dcterms:W3CDTF">2026-10-14T11:12:01Z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0x0101007E9F2AD74F75A84A82FD12193BC178BF</vt:lpwstr>
  </property>
  <property fmtid="{D5CDD505-2E9C-101B-9397-08002B2CF9AE}" pid="3" name="MediaServiceImageTags">
    <vt:lpwstr/>
  </property>
</Properties>
</file>